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9440" windowHeight="7740" firstSheet="1" activeTab="1"/>
  </bookViews>
  <sheets>
    <sheet name="Verkefni 10" sheetId="13" r:id="rId1"/>
    <sheet name="Verkefni 11" sheetId="12" r:id="rId2"/>
    <sheet name="Verkefni 12" sheetId="17" r:id="rId3"/>
    <sheet name="Verkefni 13" sheetId="2" r:id="rId4"/>
    <sheet name="Verkefni 14" sheetId="3" r:id="rId5"/>
    <sheet name="Verkefni 15" sheetId="4" r:id="rId6"/>
    <sheet name="Verkefni 16" sheetId="5" r:id="rId7"/>
    <sheet name="Verkefni 17" sheetId="14" r:id="rId8"/>
    <sheet name="Verkefni 18" sheetId="15" r:id="rId9"/>
    <sheet name="Verkefni 19" sheetId="16" r:id="rId10"/>
  </sheets>
  <calcPr calcId="125725" calcOnSave="0"/>
</workbook>
</file>

<file path=xl/calcChain.xml><?xml version="1.0" encoding="utf-8"?>
<calcChain xmlns="http://schemas.openxmlformats.org/spreadsheetml/2006/main">
  <c r="O118" i="12"/>
  <c r="K118"/>
  <c r="Q116"/>
  <c r="M116"/>
  <c r="O114"/>
  <c r="K114"/>
  <c r="H114"/>
  <c r="F114"/>
  <c r="Q112"/>
  <c r="M112"/>
  <c r="Q111"/>
  <c r="M111"/>
  <c r="Q110"/>
  <c r="M110"/>
  <c r="Q109"/>
  <c r="M109"/>
  <c r="Q108"/>
  <c r="M108"/>
  <c r="Q107"/>
  <c r="Q114" s="1"/>
  <c r="M107"/>
  <c r="M114" s="1"/>
  <c r="Q104"/>
  <c r="O104"/>
  <c r="K104"/>
  <c r="H104"/>
  <c r="F104"/>
  <c r="Q102"/>
  <c r="M102"/>
  <c r="M104" s="1"/>
  <c r="Q97"/>
  <c r="M97"/>
  <c r="Q96"/>
  <c r="M96"/>
  <c r="Q93"/>
  <c r="M93"/>
  <c r="Q92"/>
  <c r="M92"/>
  <c r="Q91"/>
  <c r="M91"/>
  <c r="O90"/>
  <c r="O95" s="1"/>
  <c r="O99" s="1"/>
  <c r="K90"/>
  <c r="K95" s="1"/>
  <c r="K99" s="1"/>
  <c r="Q88"/>
  <c r="M88"/>
  <c r="Q87"/>
  <c r="M87"/>
  <c r="O75"/>
  <c r="K75"/>
  <c r="K76" s="1"/>
  <c r="K77" s="1"/>
  <c r="H75"/>
  <c r="H76" s="1"/>
  <c r="H77" s="1"/>
  <c r="F75"/>
  <c r="Q73"/>
  <c r="M73"/>
  <c r="Q72"/>
  <c r="M72"/>
  <c r="Q71"/>
  <c r="M71"/>
  <c r="Q70"/>
  <c r="M70"/>
  <c r="Q69"/>
  <c r="M69"/>
  <c r="Q68"/>
  <c r="Q75" s="1"/>
  <c r="M68"/>
  <c r="M75" s="1"/>
  <c r="O66"/>
  <c r="O76" s="1"/>
  <c r="O77" s="1"/>
  <c r="K66"/>
  <c r="H66"/>
  <c r="F66"/>
  <c r="F76" s="1"/>
  <c r="F77" s="1"/>
  <c r="Q64"/>
  <c r="M64"/>
  <c r="Q63"/>
  <c r="M63"/>
  <c r="M66" s="1"/>
  <c r="Q62"/>
  <c r="Q66" s="1"/>
  <c r="M62"/>
  <c r="O59"/>
  <c r="K59"/>
  <c r="H59"/>
  <c r="F59"/>
  <c r="Q57"/>
  <c r="M57"/>
  <c r="Q56"/>
  <c r="M56"/>
  <c r="M59" s="1"/>
  <c r="Q55"/>
  <c r="Q59" s="1"/>
  <c r="M55"/>
  <c r="O50"/>
  <c r="K50"/>
  <c r="K52" s="1"/>
  <c r="H50"/>
  <c r="H52" s="1"/>
  <c r="F50"/>
  <c r="Q48"/>
  <c r="M48"/>
  <c r="Q47"/>
  <c r="M47"/>
  <c r="Q46"/>
  <c r="M46"/>
  <c r="Q45"/>
  <c r="Q50" s="1"/>
  <c r="M45"/>
  <c r="M50" s="1"/>
  <c r="O42"/>
  <c r="O52" s="1"/>
  <c r="K42"/>
  <c r="H42"/>
  <c r="F42"/>
  <c r="F52" s="1"/>
  <c r="Q40"/>
  <c r="M40"/>
  <c r="Q39"/>
  <c r="Q42" s="1"/>
  <c r="M39"/>
  <c r="M42" s="1"/>
  <c r="Q24"/>
  <c r="M24"/>
  <c r="K23"/>
  <c r="K26" s="1"/>
  <c r="H23"/>
  <c r="H26" s="1"/>
  <c r="Q21"/>
  <c r="M21"/>
  <c r="Q20"/>
  <c r="M20"/>
  <c r="O18"/>
  <c r="O23" s="1"/>
  <c r="O26" s="1"/>
  <c r="K18"/>
  <c r="H18"/>
  <c r="H86" s="1"/>
  <c r="F18"/>
  <c r="F23" s="1"/>
  <c r="F26" s="1"/>
  <c r="Q16"/>
  <c r="M16"/>
  <c r="Q15"/>
  <c r="M15"/>
  <c r="Q14"/>
  <c r="M14"/>
  <c r="Q13"/>
  <c r="M13"/>
  <c r="Q12"/>
  <c r="M12"/>
  <c r="Q10"/>
  <c r="Q18" s="1"/>
  <c r="Q23" s="1"/>
  <c r="Q26" s="1"/>
  <c r="M10"/>
  <c r="M18" s="1"/>
  <c r="M23" s="1"/>
  <c r="M26" s="1"/>
  <c r="H90" l="1"/>
  <c r="H95" s="1"/>
  <c r="H99" s="1"/>
  <c r="H115" s="1"/>
  <c r="H118" s="1"/>
  <c r="Q86"/>
  <c r="Q90" s="1"/>
  <c r="Q95" s="1"/>
  <c r="Q99" s="1"/>
  <c r="Q52"/>
  <c r="Q76"/>
  <c r="Q77" s="1"/>
  <c r="M52"/>
  <c r="M76"/>
  <c r="M77" s="1"/>
  <c r="Q115"/>
  <c r="Q118" s="1"/>
  <c r="F86"/>
  <c r="M86" l="1"/>
  <c r="M90" s="1"/>
  <c r="M95" s="1"/>
  <c r="M99" s="1"/>
  <c r="M115" s="1"/>
  <c r="M118" s="1"/>
  <c r="F90"/>
  <c r="F95" s="1"/>
  <c r="F99" s="1"/>
  <c r="F115" s="1"/>
  <c r="F118" s="1"/>
  <c r="B9" i="4" l="1"/>
  <c r="C25" i="5"/>
  <c r="D16"/>
  <c r="D18" s="1"/>
  <c r="C16"/>
  <c r="C18" s="1"/>
  <c r="E15"/>
  <c r="E14"/>
  <c r="D12"/>
  <c r="E12"/>
  <c r="C12"/>
  <c r="E10"/>
  <c r="D6"/>
  <c r="C6"/>
  <c r="E16" l="1"/>
  <c r="E18" s="1"/>
</calcChain>
</file>

<file path=xl/sharedStrings.xml><?xml version="1.0" encoding="utf-8"?>
<sst xmlns="http://schemas.openxmlformats.org/spreadsheetml/2006/main" count="114" uniqueCount="99">
  <si>
    <t>Gæti ekki verið hagkvæmara að skrifa svarið í word-skjalið, strax á eftir spurningunum?</t>
  </si>
  <si>
    <t>Verkefni 12</t>
  </si>
  <si>
    <t>Verkefni 13</t>
  </si>
  <si>
    <t>Verkefni 14</t>
  </si>
  <si>
    <t>Verkefni 15</t>
  </si>
  <si>
    <t>Verkefni 16</t>
  </si>
  <si>
    <t>Verkefni 17</t>
  </si>
  <si>
    <t>Verkefni 18</t>
  </si>
  <si>
    <t>Verkefni 19</t>
  </si>
  <si>
    <t>Samtals</t>
  </si>
  <si>
    <t>Viðbót á árinu</t>
  </si>
  <si>
    <t>Samtals fyrningar</t>
  </si>
  <si>
    <t>Verkefni 10</t>
  </si>
  <si>
    <t>Verkefni 11</t>
  </si>
  <si>
    <t>Viðskiptakröfur skv. viðskiptamannabókhaldi</t>
  </si>
  <si>
    <t>Varúðarafskrift viðskiptakrafna</t>
  </si>
  <si>
    <t>Viðskiptakröfur skv. efnahagsreikningi</t>
  </si>
  <si>
    <t>Stofnverð 1/1 2011</t>
  </si>
  <si>
    <t>Stofnverð 31/12 2011</t>
  </si>
  <si>
    <t>Uppsafnaðar fyrningar 1/1 2011</t>
  </si>
  <si>
    <t>Fyrningar ársins</t>
  </si>
  <si>
    <t>Bókfært verð 31/12 2011</t>
  </si>
  <si>
    <t>Skrifstofu-húsnæði</t>
  </si>
  <si>
    <t>Skrifstofu-áhöld og tæki</t>
  </si>
  <si>
    <t>Fasteign</t>
  </si>
  <si>
    <t>Tölvubúnaður</t>
  </si>
  <si>
    <t>Símkerfi</t>
  </si>
  <si>
    <t>Markaðsleit</t>
  </si>
  <si>
    <t>Launatekjur</t>
  </si>
  <si>
    <t>Hlunnindi</t>
  </si>
  <si>
    <t>Arður sem laun</t>
  </si>
  <si>
    <t>Iðgjald í lífeyrissjóð</t>
  </si>
  <si>
    <t>Stofn til útreiknings tekjuskatts og útsvars</t>
  </si>
  <si>
    <t>Rekstrarreikningur ársins 2012</t>
  </si>
  <si>
    <t>Rekstrartekjur</t>
  </si>
  <si>
    <t>Kostnaðarverð seldra vara</t>
  </si>
  <si>
    <t>Laun og launatengd gjöld</t>
  </si>
  <si>
    <t>Skrifstofu- og stjórnunarkostnaður</t>
  </si>
  <si>
    <t>Annar rekstrarkostnaður</t>
  </si>
  <si>
    <t>Afskriftir fastafjármuna</t>
  </si>
  <si>
    <t>Rekstrarhagnaður</t>
  </si>
  <si>
    <t>Fjármunatekjur</t>
  </si>
  <si>
    <t>Fjármagnsgjöld</t>
  </si>
  <si>
    <t>Hagnaður fyrir skatta</t>
  </si>
  <si>
    <t>Tekjuskattur</t>
  </si>
  <si>
    <t>Hagnaður ársins</t>
  </si>
  <si>
    <t>Efnahagsreikningur 31. desember 2012</t>
  </si>
  <si>
    <t>Eignir</t>
  </si>
  <si>
    <t>Fastafjármunir</t>
  </si>
  <si>
    <t>Varanlegir rekstrarfjármunir</t>
  </si>
  <si>
    <t>Viðskiptavild</t>
  </si>
  <si>
    <t>Veltufjármunir</t>
  </si>
  <si>
    <t>Vörubirgðir</t>
  </si>
  <si>
    <t>Viðskiptakröfur</t>
  </si>
  <si>
    <t>Aðrar skammtímakröfur</t>
  </si>
  <si>
    <t>Handbært fé</t>
  </si>
  <si>
    <t>Eigið fé</t>
  </si>
  <si>
    <t>Hlutafé</t>
  </si>
  <si>
    <t>Lögbundinn varasjóður</t>
  </si>
  <si>
    <t>Óráðstafað eigið fé</t>
  </si>
  <si>
    <t>Langtímaskuldir og skuldbindingar</t>
  </si>
  <si>
    <t>Skuldir við lánastofnanir</t>
  </si>
  <si>
    <t>Fjármögnunarleigusamningar</t>
  </si>
  <si>
    <t>Tekjuskattsskuldbinding</t>
  </si>
  <si>
    <t>Skammtímaskuldir</t>
  </si>
  <si>
    <t>Viðskiptaskuldir</t>
  </si>
  <si>
    <t>Næsta árs afborganir langtímaskulda</t>
  </si>
  <si>
    <t>Ógreiddir reiknaðir skattar</t>
  </si>
  <si>
    <t>Skuld við móðurfélag</t>
  </si>
  <si>
    <t>Aðrar skammtímaskuldir</t>
  </si>
  <si>
    <t>Skuldir</t>
  </si>
  <si>
    <t>Eigið fé og skuldir</t>
  </si>
  <si>
    <t/>
  </si>
  <si>
    <t>Yfirlit um sjóðstreymi ársins 2012</t>
  </si>
  <si>
    <t>Rekstrarhreyfingar</t>
  </si>
  <si>
    <t>Afskriftir</t>
  </si>
  <si>
    <t>Sölutap fastafjármuna</t>
  </si>
  <si>
    <t>Veltufé frá rekstri án vaxta og skatta</t>
  </si>
  <si>
    <t>Vörubirgðir, lækkun, ((hækkun))</t>
  </si>
  <si>
    <t>Rekstrartengdar eignir, (hækkun), lækkun</t>
  </si>
  <si>
    <t xml:space="preserve">Rekstrartengdar skuldir (lækkun), hækkun </t>
  </si>
  <si>
    <t>Handbært fé frá rekstri án vaxta og skatta</t>
  </si>
  <si>
    <t>Innborgaðir vextir</t>
  </si>
  <si>
    <t>Greiddir vextir</t>
  </si>
  <si>
    <t>Handbært fé frá rekstri</t>
  </si>
  <si>
    <t>Fjárfestingahreyfingar</t>
  </si>
  <si>
    <t>Keyptir/seldir varanlegir rekstrarfjármunir</t>
  </si>
  <si>
    <t>Fjármögnunarhreyfingar</t>
  </si>
  <si>
    <t>Skuld vegna kaupa á fastafjármunum, (lækkun)</t>
  </si>
  <si>
    <t>Afborganir langtímaskulda</t>
  </si>
  <si>
    <t xml:space="preserve">Lán frá móðurfélagi, (lækkun), hækkun </t>
  </si>
  <si>
    <t>Greiddur arður</t>
  </si>
  <si>
    <t>Nýjar langtímaskuldir</t>
  </si>
  <si>
    <t>Breyting á skammtímaskuldum við lánastofnanir</t>
  </si>
  <si>
    <t>Hækkun, (lækkun) handbærs fjár</t>
  </si>
  <si>
    <t>Handbært fé í upphafi árs</t>
  </si>
  <si>
    <t>Handbært fé í lok árs</t>
  </si>
  <si>
    <t>Leiðréttingar</t>
  </si>
  <si>
    <t>Leiðréttur ársr.</t>
  </si>
</sst>
</file>

<file path=xl/styles.xml><?xml version="1.0" encoding="utf-8"?>
<styleSheet xmlns="http://schemas.openxmlformats.org/spreadsheetml/2006/main">
  <numFmts count="8">
    <numFmt numFmtId="164" formatCode="#,##0\ ;\(* #,##0\)"/>
    <numFmt numFmtId="165" formatCode="#,##0\ ;[Red]\(#,##0\)"/>
    <numFmt numFmtId="166" formatCode="@\ *."/>
    <numFmt numFmtId="167" formatCode="#,##0\ ;\(#,##0\)"/>
    <numFmt numFmtId="168" formatCode="dd/mm/yyyy"/>
    <numFmt numFmtId="169" formatCode="#.##0;\(#.##0\)"/>
    <numFmt numFmtId="170" formatCode="#.##0\ ;[Red]\(#.##0\)"/>
    <numFmt numFmtId="171" formatCode="#,##0.00\ ;[Red]\(#,##0.00\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ms Rmn"/>
    </font>
    <font>
      <b/>
      <sz val="16"/>
      <name val="Trebuchet MS"/>
      <family val="2"/>
    </font>
    <font>
      <sz val="11"/>
      <name val="Garamond"/>
      <family val="1"/>
    </font>
    <font>
      <b/>
      <sz val="11"/>
      <name val="Garamond"/>
      <family val="1"/>
    </font>
    <font>
      <sz val="11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1"/>
      <color indexed="12"/>
      <name val="Garamond"/>
      <family val="1"/>
    </font>
    <font>
      <sz val="10"/>
      <name val="Trebuchet MS"/>
      <family val="2"/>
    </font>
    <font>
      <b/>
      <u/>
      <sz val="10"/>
      <name val="Trebuchet MS"/>
      <family val="2"/>
    </font>
    <font>
      <b/>
      <u/>
      <sz val="11"/>
      <name val="Garamond"/>
      <family val="1"/>
    </font>
    <font>
      <sz val="11"/>
      <color indexed="10"/>
      <name val="Garamond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" fillId="0" borderId="0"/>
    <xf numFmtId="9" fontId="14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right" wrapText="1"/>
    </xf>
    <xf numFmtId="164" fontId="0" fillId="0" borderId="2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165" fontId="3" fillId="2" borderId="0" xfId="1" applyFont="1" applyFill="1"/>
    <xf numFmtId="0" fontId="4" fillId="2" borderId="1" xfId="0" applyFont="1" applyFill="1" applyBorder="1"/>
    <xf numFmtId="165" fontId="4" fillId="2" borderId="0" xfId="1" applyFont="1" applyFill="1"/>
    <xf numFmtId="165" fontId="5" fillId="2" borderId="0" xfId="1" applyFont="1" applyFill="1" applyAlignment="1">
      <alignment horizontal="center"/>
    </xf>
    <xf numFmtId="165" fontId="6" fillId="2" borderId="0" xfId="1" applyFont="1" applyFill="1"/>
    <xf numFmtId="0" fontId="7" fillId="2" borderId="0" xfId="1" applyNumberFormat="1" applyFont="1" applyFill="1" applyAlignment="1">
      <alignment horizontal="center"/>
    </xf>
    <xf numFmtId="0" fontId="8" fillId="2" borderId="0" xfId="1" applyNumberFormat="1" applyFont="1" applyFill="1"/>
    <xf numFmtId="165" fontId="5" fillId="2" borderId="0" xfId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>
      <alignment horizontal="center"/>
    </xf>
    <xf numFmtId="0" fontId="5" fillId="2" borderId="0" xfId="1" applyNumberFormat="1" applyFont="1" applyFill="1"/>
    <xf numFmtId="165" fontId="4" fillId="2" borderId="0" xfId="1" applyNumberFormat="1" applyFont="1" applyFill="1" applyBorder="1" applyProtection="1">
      <protection locked="0"/>
    </xf>
    <xf numFmtId="166" fontId="4" fillId="2" borderId="0" xfId="1" applyNumberFormat="1" applyFont="1" applyFill="1" applyAlignment="1" applyProtection="1">
      <alignment horizontal="centerContinuous"/>
      <protection locked="0"/>
    </xf>
    <xf numFmtId="167" fontId="4" fillId="2" borderId="0" xfId="1" applyNumberFormat="1" applyFont="1" applyFill="1" applyBorder="1" applyProtection="1">
      <protection locked="0"/>
    </xf>
    <xf numFmtId="167" fontId="4" fillId="2" borderId="0" xfId="1" applyNumberFormat="1" applyFont="1" applyFill="1" applyProtection="1">
      <protection locked="0"/>
    </xf>
    <xf numFmtId="167" fontId="4" fillId="2" borderId="1" xfId="1" applyNumberFormat="1" applyFont="1" applyFill="1" applyBorder="1" applyProtection="1">
      <protection locked="0"/>
    </xf>
    <xf numFmtId="0" fontId="7" fillId="2" borderId="0" xfId="1" applyNumberFormat="1" applyFont="1" applyFill="1" applyAlignment="1" applyProtection="1">
      <alignment horizontal="left"/>
      <protection locked="0"/>
    </xf>
    <xf numFmtId="167" fontId="9" fillId="2" borderId="0" xfId="1" applyNumberFormat="1" applyFont="1" applyFill="1" applyBorder="1" applyProtection="1">
      <protection locked="0"/>
    </xf>
    <xf numFmtId="166" fontId="5" fillId="2" borderId="0" xfId="1" applyNumberFormat="1" applyFont="1" applyFill="1" applyAlignment="1" applyProtection="1">
      <alignment horizontal="centerContinuous"/>
      <protection locked="0"/>
    </xf>
    <xf numFmtId="167" fontId="4" fillId="2" borderId="3" xfId="1" applyNumberFormat="1" applyFont="1" applyFill="1" applyBorder="1" applyProtection="1">
      <protection locked="0"/>
    </xf>
    <xf numFmtId="165" fontId="3" fillId="2" borderId="0" xfId="1" applyFont="1" applyFill="1" applyAlignment="1"/>
    <xf numFmtId="0" fontId="4" fillId="2" borderId="0" xfId="0" applyNumberFormat="1" applyFont="1" applyFill="1" applyBorder="1" applyProtection="1">
      <protection locked="0"/>
    </xf>
    <xf numFmtId="0" fontId="5" fillId="2" borderId="0" xfId="0" applyNumberFormat="1" applyFont="1" applyFill="1" applyBorder="1" applyProtection="1">
      <protection locked="0"/>
    </xf>
    <xf numFmtId="165" fontId="4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Protection="1">
      <protection locked="0"/>
    </xf>
    <xf numFmtId="0" fontId="10" fillId="2" borderId="0" xfId="0" applyFont="1" applyFill="1"/>
    <xf numFmtId="168" fontId="7" fillId="2" borderId="0" xfId="1" quotePrefix="1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right"/>
    </xf>
    <xf numFmtId="169" fontId="11" fillId="2" borderId="0" xfId="0" applyNumberFormat="1" applyFont="1" applyFill="1" applyAlignment="1" applyProtection="1">
      <alignment horizontal="center"/>
      <protection locked="0"/>
    </xf>
    <xf numFmtId="0" fontId="7" fillId="2" borderId="0" xfId="1" applyNumberFormat="1" applyFont="1" applyFill="1" applyAlignment="1">
      <alignment horizontal="right"/>
    </xf>
    <xf numFmtId="165" fontId="7" fillId="2" borderId="0" xfId="0" applyNumberFormat="1" applyFont="1" applyFill="1" applyProtection="1">
      <protection locked="0"/>
    </xf>
    <xf numFmtId="0" fontId="5" fillId="2" borderId="0" xfId="0" applyNumberFormat="1" applyFont="1" applyFill="1" applyProtection="1">
      <protection locked="0"/>
    </xf>
    <xf numFmtId="165" fontId="5" fillId="2" borderId="0" xfId="0" applyNumberFormat="1" applyFont="1" applyFill="1"/>
    <xf numFmtId="165" fontId="12" fillId="2" borderId="0" xfId="0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Protection="1">
      <protection locked="0"/>
    </xf>
    <xf numFmtId="0" fontId="5" fillId="2" borderId="0" xfId="0" applyNumberFormat="1" applyFont="1" applyFill="1" applyAlignment="1">
      <alignment horizontal="right"/>
    </xf>
    <xf numFmtId="167" fontId="4" fillId="2" borderId="2" xfId="1" applyNumberFormat="1" applyFont="1" applyFill="1" applyBorder="1" applyProtection="1">
      <protection locked="0"/>
    </xf>
    <xf numFmtId="167" fontId="5" fillId="2" borderId="0" xfId="0" applyNumberFormat="1" applyFont="1" applyFill="1"/>
    <xf numFmtId="169" fontId="12" fillId="2" borderId="0" xfId="0" applyNumberFormat="1" applyFont="1" applyFill="1" applyProtection="1">
      <protection locked="0"/>
    </xf>
    <xf numFmtId="167" fontId="4" fillId="2" borderId="0" xfId="0" applyNumberFormat="1" applyFont="1" applyFill="1"/>
    <xf numFmtId="0" fontId="5" fillId="2" borderId="0" xfId="0" applyNumberFormat="1" applyFont="1" applyFill="1" applyAlignment="1" applyProtection="1">
      <alignment horizontal="right"/>
      <protection locked="0"/>
    </xf>
    <xf numFmtId="165" fontId="4" fillId="2" borderId="0" xfId="0" applyNumberFormat="1" applyFont="1" applyFill="1" applyBorder="1" applyProtection="1">
      <protection locked="0"/>
    </xf>
    <xf numFmtId="0" fontId="4" fillId="2" borderId="0" xfId="0" applyFont="1" applyFill="1"/>
    <xf numFmtId="170" fontId="4" fillId="2" borderId="0" xfId="0" applyNumberFormat="1" applyFont="1" applyFill="1" applyProtection="1">
      <protection locked="0"/>
    </xf>
    <xf numFmtId="165" fontId="4" fillId="2" borderId="0" xfId="0" applyNumberFormat="1" applyFont="1" applyFill="1"/>
    <xf numFmtId="170" fontId="7" fillId="2" borderId="0" xfId="0" applyNumberFormat="1" applyFont="1" applyFill="1" applyAlignment="1" applyProtection="1">
      <protection locked="0"/>
    </xf>
    <xf numFmtId="170" fontId="13" fillId="2" borderId="0" xfId="0" applyNumberFormat="1" applyFont="1" applyFill="1" applyProtection="1">
      <protection locked="0"/>
    </xf>
    <xf numFmtId="171" fontId="4" fillId="2" borderId="0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0" xfId="0" applyFont="1" applyFill="1" applyBorder="1"/>
    <xf numFmtId="169" fontId="4" fillId="2" borderId="0" xfId="0" applyNumberFormat="1" applyFont="1" applyFill="1" applyBorder="1" applyProtection="1">
      <protection locked="0"/>
    </xf>
    <xf numFmtId="0" fontId="5" fillId="2" borderId="0" xfId="0" applyNumberFormat="1" applyFont="1" applyFill="1" applyAlignment="1">
      <alignment horizontal="center"/>
    </xf>
    <xf numFmtId="0" fontId="5" fillId="2" borderId="0" xfId="0" quotePrefix="1" applyNumberFormat="1" applyFont="1" applyFill="1" applyBorder="1" applyAlignment="1">
      <alignment horizontal="center"/>
    </xf>
    <xf numFmtId="0" fontId="8" fillId="2" borderId="0" xfId="0" applyFont="1" applyFill="1"/>
    <xf numFmtId="169" fontId="6" fillId="2" borderId="0" xfId="0" applyNumberFormat="1" applyFont="1" applyFill="1" applyProtection="1">
      <protection locked="0"/>
    </xf>
    <xf numFmtId="0" fontId="7" fillId="2" borderId="0" xfId="0" applyFont="1" applyFill="1"/>
    <xf numFmtId="169" fontId="4" fillId="2" borderId="0" xfId="0" applyNumberFormat="1" applyFont="1" applyFill="1" applyProtection="1">
      <protection locked="0"/>
    </xf>
    <xf numFmtId="169" fontId="10" fillId="2" borderId="0" xfId="0" applyNumberFormat="1" applyFont="1" applyFill="1" applyAlignment="1" applyProtection="1">
      <alignment horizontal="left"/>
      <protection locked="0"/>
    </xf>
    <xf numFmtId="167" fontId="4" fillId="2" borderId="4" xfId="1" applyNumberFormat="1" applyFont="1" applyFill="1" applyBorder="1" applyProtection="1">
      <protection locked="0"/>
    </xf>
    <xf numFmtId="169" fontId="7" fillId="2" borderId="0" xfId="0" applyNumberFormat="1" applyFont="1" applyFill="1" applyAlignment="1" applyProtection="1">
      <alignment horizontal="left"/>
      <protection locked="0"/>
    </xf>
    <xf numFmtId="167" fontId="4" fillId="2" borderId="0" xfId="0" applyNumberFormat="1" applyFont="1" applyFill="1" applyProtection="1">
      <protection locked="0"/>
    </xf>
    <xf numFmtId="169" fontId="5" fillId="2" borderId="0" xfId="0" applyNumberFormat="1" applyFont="1" applyFill="1" applyProtection="1">
      <protection locked="0"/>
    </xf>
    <xf numFmtId="169" fontId="8" fillId="2" borderId="0" xfId="0" applyNumberFormat="1" applyFont="1" applyFill="1" applyAlignment="1" applyProtection="1">
      <alignment horizontal="right"/>
      <protection locked="0"/>
    </xf>
    <xf numFmtId="169" fontId="4" fillId="2" borderId="0" xfId="0" applyNumberFormat="1" applyFont="1" applyFill="1" applyAlignment="1" applyProtection="1">
      <alignment horizontal="right"/>
      <protection locked="0"/>
    </xf>
    <xf numFmtId="167" fontId="4" fillId="2" borderId="0" xfId="0" applyNumberFormat="1" applyFont="1" applyFill="1" applyBorder="1" applyProtection="1">
      <protection locked="0"/>
    </xf>
    <xf numFmtId="0" fontId="8" fillId="2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justify" vertical="top" wrapText="1"/>
    </xf>
    <xf numFmtId="0" fontId="4" fillId="2" borderId="0" xfId="0" applyFont="1" applyFill="1" applyAlignment="1">
      <alignment horizontal="left"/>
    </xf>
    <xf numFmtId="0" fontId="7" fillId="2" borderId="0" xfId="0" applyNumberFormat="1" applyFont="1" applyFill="1" applyAlignment="1" applyProtection="1">
      <alignment horizontal="left"/>
      <protection locked="0"/>
    </xf>
    <xf numFmtId="0" fontId="3" fillId="2" borderId="0" xfId="1" applyNumberFormat="1" applyFont="1" applyFill="1" applyAlignment="1">
      <alignment horizontal="justify"/>
    </xf>
    <xf numFmtId="0" fontId="0" fillId="0" borderId="0" xfId="0" applyAlignment="1"/>
    <xf numFmtId="165" fontId="3" fillId="2" borderId="0" xfId="1" applyFont="1" applyFill="1" applyAlignment="1">
      <alignment horizontal="justify"/>
    </xf>
    <xf numFmtId="166" fontId="5" fillId="2" borderId="0" xfId="1" applyNumberFormat="1" applyFont="1" applyFill="1" applyAlignment="1" applyProtection="1">
      <alignment horizontal="center"/>
      <protection locked="0"/>
    </xf>
    <xf numFmtId="0" fontId="15" fillId="2" borderId="0" xfId="3" applyFill="1"/>
    <xf numFmtId="165" fontId="10" fillId="2" borderId="0" xfId="1" applyFont="1" applyFill="1"/>
    <xf numFmtId="165" fontId="4" fillId="2" borderId="0" xfId="1" applyFont="1" applyFill="1" applyBorder="1"/>
    <xf numFmtId="9" fontId="4" fillId="2" borderId="0" xfId="2" applyFont="1" applyFill="1"/>
    <xf numFmtId="0" fontId="4" fillId="2" borderId="0" xfId="0" applyNumberFormat="1" applyFont="1" applyFill="1" applyProtection="1">
      <protection locked="0"/>
    </xf>
    <xf numFmtId="167" fontId="15" fillId="2" borderId="0" xfId="3" applyNumberFormat="1" applyFill="1"/>
    <xf numFmtId="0" fontId="16" fillId="2" borderId="0" xfId="3" applyFont="1" applyFill="1"/>
  </cellXfs>
  <cellStyles count="4">
    <cellStyle name="Normal" xfId="0" builtinId="0"/>
    <cellStyle name="Normal 2" xfId="3"/>
    <cellStyle name="Normal_Ársreikningur_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37" sqref="C37"/>
    </sheetView>
  </sheetViews>
  <sheetFormatPr defaultRowHeight="15"/>
  <sheetData>
    <row r="1" spans="1:9">
      <c r="A1" s="1" t="s">
        <v>12</v>
      </c>
    </row>
    <row r="3" spans="1:9">
      <c r="A3" s="76" t="s">
        <v>0</v>
      </c>
      <c r="B3" s="76"/>
      <c r="C3" s="76"/>
      <c r="D3" s="76"/>
      <c r="E3" s="76"/>
      <c r="F3" s="76"/>
      <c r="G3" s="76"/>
      <c r="H3" s="76"/>
      <c r="I3" s="76"/>
    </row>
    <row r="4" spans="1:9">
      <c r="A4" s="76"/>
      <c r="B4" s="76"/>
      <c r="C4" s="76"/>
      <c r="D4" s="76"/>
      <c r="E4" s="76"/>
      <c r="F4" s="76"/>
      <c r="G4" s="76"/>
      <c r="H4" s="76"/>
      <c r="I4" s="76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K34" sqref="K34"/>
    </sheetView>
  </sheetViews>
  <sheetFormatPr defaultRowHeight="15"/>
  <sheetData>
    <row r="1" spans="1:9">
      <c r="A1" s="1" t="s">
        <v>8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0"/>
  <sheetViews>
    <sheetView tabSelected="1" topLeftCell="A66" workbookViewId="0">
      <selection activeCell="A82" sqref="A82"/>
    </sheetView>
  </sheetViews>
  <sheetFormatPr defaultRowHeight="15"/>
  <cols>
    <col min="1" max="1" width="2" style="83" customWidth="1"/>
    <col min="2" max="2" width="43.5703125" style="83" customWidth="1"/>
    <col min="3" max="5" width="0" style="83" hidden="1" customWidth="1"/>
    <col min="6" max="6" width="12.140625" style="83" bestFit="1" customWidth="1"/>
    <col min="7" max="7" width="2.85546875" style="83" customWidth="1"/>
    <col min="8" max="8" width="15.140625" style="83" customWidth="1"/>
    <col min="9" max="10" width="9.140625" style="83"/>
    <col min="11" max="11" width="12.140625" style="83" bestFit="1" customWidth="1"/>
    <col min="12" max="12" width="2.85546875" style="83" customWidth="1"/>
    <col min="13" max="13" width="15.140625" style="83" customWidth="1"/>
    <col min="14" max="14" width="9.140625" style="83"/>
    <col min="15" max="15" width="12.140625" style="83" bestFit="1" customWidth="1"/>
    <col min="16" max="16" width="2.85546875" style="83" customWidth="1"/>
    <col min="17" max="17" width="15.140625" style="83" customWidth="1"/>
  </cols>
  <sheetData>
    <row r="1" spans="1:17">
      <c r="A1" s="89" t="s">
        <v>13</v>
      </c>
    </row>
    <row r="3" spans="1:17" ht="21">
      <c r="A3" s="81" t="s">
        <v>33</v>
      </c>
      <c r="B3" s="81"/>
      <c r="C3" s="10"/>
      <c r="D3" s="10"/>
      <c r="E3" s="10"/>
      <c r="F3" s="10"/>
      <c r="G3" s="10"/>
      <c r="H3" s="10"/>
      <c r="K3" s="10"/>
      <c r="L3" s="10"/>
      <c r="M3" s="10"/>
      <c r="O3" s="10"/>
      <c r="P3" s="10"/>
      <c r="Q3" s="10"/>
    </row>
    <row r="4" spans="1:17">
      <c r="A4" s="11"/>
      <c r="B4" s="11"/>
      <c r="C4" s="12"/>
      <c r="D4" s="12"/>
      <c r="E4" s="12"/>
      <c r="F4" s="11"/>
      <c r="G4" s="11"/>
      <c r="H4" s="11"/>
      <c r="K4" s="11"/>
      <c r="L4" s="11"/>
      <c r="M4" s="11"/>
      <c r="O4" s="11"/>
      <c r="P4" s="11"/>
      <c r="Q4" s="11"/>
    </row>
    <row r="5" spans="1:17">
      <c r="A5" s="12"/>
      <c r="B5" s="12"/>
      <c r="C5" s="12"/>
      <c r="D5" s="12"/>
      <c r="E5" s="12"/>
      <c r="F5" s="12"/>
      <c r="G5" s="12"/>
      <c r="H5" s="12"/>
      <c r="K5" s="12"/>
      <c r="L5" s="12"/>
      <c r="M5" s="12"/>
      <c r="O5" s="12"/>
      <c r="P5" s="12"/>
      <c r="Q5" s="12"/>
    </row>
    <row r="6" spans="1:17" ht="21" customHeight="1">
      <c r="A6" s="12"/>
      <c r="B6" s="12"/>
      <c r="C6" s="12"/>
      <c r="D6" s="12"/>
      <c r="E6" s="12"/>
      <c r="F6" s="13"/>
      <c r="G6" s="12"/>
      <c r="H6" s="13"/>
      <c r="K6" s="15" t="s">
        <v>97</v>
      </c>
      <c r="L6" s="12"/>
      <c r="M6" s="15" t="s">
        <v>98</v>
      </c>
      <c r="O6" s="15" t="s">
        <v>97</v>
      </c>
      <c r="P6" s="12"/>
      <c r="Q6" s="15" t="s">
        <v>98</v>
      </c>
    </row>
    <row r="7" spans="1:17" ht="16.5">
      <c r="A7" s="14"/>
      <c r="B7" s="14"/>
      <c r="C7" s="14"/>
      <c r="D7" s="14"/>
      <c r="E7" s="14"/>
      <c r="F7" s="15">
        <v>2012</v>
      </c>
      <c r="G7" s="16"/>
      <c r="H7" s="15">
        <v>2011</v>
      </c>
      <c r="K7" s="15">
        <v>2012</v>
      </c>
      <c r="L7" s="16"/>
      <c r="M7" s="15">
        <v>2012</v>
      </c>
      <c r="O7" s="15">
        <v>2011</v>
      </c>
      <c r="P7" s="16"/>
      <c r="Q7" s="15">
        <v>2011</v>
      </c>
    </row>
    <row r="8" spans="1:17">
      <c r="A8" s="17"/>
      <c r="B8" s="12"/>
      <c r="C8" s="12"/>
      <c r="D8" s="12"/>
      <c r="E8" s="12"/>
      <c r="F8" s="18"/>
      <c r="G8" s="19"/>
      <c r="H8" s="18"/>
      <c r="K8" s="18"/>
      <c r="L8" s="19"/>
      <c r="M8" s="18"/>
      <c r="O8" s="18"/>
      <c r="P8" s="19"/>
      <c r="Q8" s="18"/>
    </row>
    <row r="9" spans="1:17">
      <c r="A9" s="17"/>
      <c r="B9" s="12"/>
      <c r="C9" s="12"/>
      <c r="D9" s="12"/>
      <c r="E9" s="12"/>
      <c r="F9" s="18"/>
      <c r="G9" s="19"/>
      <c r="H9" s="20"/>
      <c r="K9" s="18"/>
      <c r="L9" s="19"/>
      <c r="M9" s="20"/>
      <c r="O9" s="18"/>
      <c r="P9" s="19"/>
      <c r="Q9" s="20"/>
    </row>
    <row r="10" spans="1:17">
      <c r="A10" s="21" t="s">
        <v>34</v>
      </c>
      <c r="B10" s="21"/>
      <c r="C10" s="12"/>
      <c r="D10" s="12"/>
      <c r="E10" s="12"/>
      <c r="F10" s="22">
        <v>423591239</v>
      </c>
      <c r="G10" s="22"/>
      <c r="H10" s="22">
        <v>178043309.5</v>
      </c>
      <c r="K10" s="22">
        <v>0</v>
      </c>
      <c r="L10" s="22"/>
      <c r="M10" s="22">
        <f>+F10+K10</f>
        <v>423591239</v>
      </c>
      <c r="O10" s="22">
        <v>0</v>
      </c>
      <c r="P10" s="22"/>
      <c r="Q10" s="22">
        <f>+O10+H10</f>
        <v>178043309.5</v>
      </c>
    </row>
    <row r="11" spans="1:17">
      <c r="A11" s="21"/>
      <c r="B11" s="21"/>
      <c r="C11" s="12"/>
      <c r="D11" s="12"/>
      <c r="E11" s="12"/>
      <c r="F11" s="22"/>
      <c r="G11" s="22"/>
      <c r="H11" s="22"/>
      <c r="K11" s="22"/>
      <c r="L11" s="22"/>
      <c r="M11" s="22"/>
      <c r="O11" s="22"/>
      <c r="P11" s="22"/>
      <c r="Q11" s="22"/>
    </row>
    <row r="12" spans="1:17">
      <c r="A12" s="21" t="s">
        <v>35</v>
      </c>
      <c r="B12" s="21"/>
      <c r="C12" s="12"/>
      <c r="D12" s="12"/>
      <c r="E12" s="12"/>
      <c r="F12" s="22">
        <v>-268623350.5</v>
      </c>
      <c r="G12" s="23"/>
      <c r="H12" s="22">
        <v>-112598801.5</v>
      </c>
      <c r="K12" s="22">
        <v>0</v>
      </c>
      <c r="L12" s="23"/>
      <c r="M12" s="22">
        <f t="shared" ref="M12:M16" si="0">+F12+K12</f>
        <v>-268623350.5</v>
      </c>
      <c r="O12" s="22">
        <v>0</v>
      </c>
      <c r="P12" s="23"/>
      <c r="Q12" s="22">
        <f t="shared" ref="Q12:Q16" si="1">+O12+H12</f>
        <v>-112598801.5</v>
      </c>
    </row>
    <row r="13" spans="1:17">
      <c r="A13" s="21" t="s">
        <v>36</v>
      </c>
      <c r="B13" s="21"/>
      <c r="C13" s="12"/>
      <c r="D13" s="12"/>
      <c r="E13" s="12"/>
      <c r="F13" s="22">
        <v>-63149531.5</v>
      </c>
      <c r="G13" s="23"/>
      <c r="H13" s="22">
        <v>-28645198.5</v>
      </c>
      <c r="K13" s="22">
        <v>0</v>
      </c>
      <c r="L13" s="23"/>
      <c r="M13" s="22">
        <f t="shared" si="0"/>
        <v>-63149531.5</v>
      </c>
      <c r="O13" s="22">
        <v>0</v>
      </c>
      <c r="P13" s="23"/>
      <c r="Q13" s="22">
        <f t="shared" si="1"/>
        <v>-28645198.5</v>
      </c>
    </row>
    <row r="14" spans="1:17">
      <c r="A14" s="21" t="s">
        <v>37</v>
      </c>
      <c r="B14" s="21"/>
      <c r="C14" s="12"/>
      <c r="D14" s="12"/>
      <c r="E14" s="12"/>
      <c r="F14" s="22">
        <v>-2435736</v>
      </c>
      <c r="G14" s="23"/>
      <c r="H14" s="22">
        <v>-2049675.5</v>
      </c>
      <c r="K14" s="22">
        <v>0</v>
      </c>
      <c r="L14" s="23"/>
      <c r="M14" s="22">
        <f t="shared" si="0"/>
        <v>-2435736</v>
      </c>
      <c r="O14" s="22">
        <v>0</v>
      </c>
      <c r="P14" s="23"/>
      <c r="Q14" s="22">
        <f t="shared" si="1"/>
        <v>-2049675.5</v>
      </c>
    </row>
    <row r="15" spans="1:17">
      <c r="A15" s="21" t="s">
        <v>38</v>
      </c>
      <c r="B15" s="21"/>
      <c r="C15" s="12"/>
      <c r="D15" s="12"/>
      <c r="E15" s="12"/>
      <c r="F15" s="22">
        <v>-9251055</v>
      </c>
      <c r="G15" s="23"/>
      <c r="H15" s="22">
        <v>-6463423.5</v>
      </c>
      <c r="K15" s="22">
        <v>0</v>
      </c>
      <c r="L15" s="23"/>
      <c r="M15" s="22">
        <f t="shared" si="0"/>
        <v>-9251055</v>
      </c>
      <c r="O15" s="22">
        <v>0</v>
      </c>
      <c r="P15" s="23"/>
      <c r="Q15" s="22">
        <f t="shared" si="1"/>
        <v>-6463423.5</v>
      </c>
    </row>
    <row r="16" spans="1:17">
      <c r="A16" s="21" t="s">
        <v>39</v>
      </c>
      <c r="B16" s="21"/>
      <c r="C16" s="12"/>
      <c r="D16" s="12"/>
      <c r="E16" s="12"/>
      <c r="F16" s="22">
        <v>-12508912.5</v>
      </c>
      <c r="G16" s="23"/>
      <c r="H16" s="22">
        <v>-10077703</v>
      </c>
      <c r="K16" s="22">
        <v>0</v>
      </c>
      <c r="L16" s="23"/>
      <c r="M16" s="22">
        <f t="shared" si="0"/>
        <v>-12508912.5</v>
      </c>
      <c r="O16" s="22">
        <v>0</v>
      </c>
      <c r="P16" s="23"/>
      <c r="Q16" s="22">
        <f t="shared" si="1"/>
        <v>-10077703</v>
      </c>
    </row>
    <row r="17" spans="1:17">
      <c r="A17" s="21"/>
      <c r="B17" s="21"/>
      <c r="C17" s="12"/>
      <c r="D17" s="12"/>
      <c r="E17" s="12"/>
      <c r="F17" s="24"/>
      <c r="G17" s="23"/>
      <c r="H17" s="24"/>
      <c r="K17" s="24"/>
      <c r="L17" s="23"/>
      <c r="M17" s="24"/>
      <c r="O17" s="24"/>
      <c r="P17" s="23"/>
      <c r="Q17" s="24"/>
    </row>
    <row r="18" spans="1:17" ht="15.75">
      <c r="A18" s="25" t="s">
        <v>40</v>
      </c>
      <c r="B18" s="21"/>
      <c r="C18" s="12"/>
      <c r="D18" s="12"/>
      <c r="E18" s="12"/>
      <c r="F18" s="22">
        <f>SUM(F10:F16)</f>
        <v>67622653.5</v>
      </c>
      <c r="G18" s="22"/>
      <c r="H18" s="22">
        <f>SUM(H10:H16)</f>
        <v>18208507.5</v>
      </c>
      <c r="K18" s="22">
        <f>SUM(K10:K16)</f>
        <v>0</v>
      </c>
      <c r="L18" s="22"/>
      <c r="M18" s="22">
        <f>SUM(M10:M16)</f>
        <v>67622653.5</v>
      </c>
      <c r="O18" s="22">
        <f>SUM(O10:O16)</f>
        <v>0</v>
      </c>
      <c r="P18" s="22"/>
      <c r="Q18" s="22">
        <f>SUM(Q10:Q16)</f>
        <v>18208507.5</v>
      </c>
    </row>
    <row r="19" spans="1:17" ht="15.75">
      <c r="A19" s="25"/>
      <c r="B19" s="21"/>
      <c r="C19" s="12"/>
      <c r="D19" s="12"/>
      <c r="E19" s="12"/>
      <c r="F19" s="22"/>
      <c r="G19" s="22"/>
      <c r="H19" s="22"/>
      <c r="K19" s="22"/>
      <c r="L19" s="22"/>
      <c r="M19" s="22"/>
      <c r="O19" s="22"/>
      <c r="P19" s="22"/>
      <c r="Q19" s="22"/>
    </row>
    <row r="20" spans="1:17">
      <c r="A20" s="21" t="s">
        <v>41</v>
      </c>
      <c r="B20" s="21"/>
      <c r="C20" s="12"/>
      <c r="D20" s="12"/>
      <c r="E20" s="12"/>
      <c r="F20" s="22">
        <v>6085198.5</v>
      </c>
      <c r="G20" s="22"/>
      <c r="H20" s="22">
        <v>621164.5</v>
      </c>
      <c r="K20" s="22">
        <v>0</v>
      </c>
      <c r="L20" s="22"/>
      <c r="M20" s="22">
        <f t="shared" ref="M20:M21" si="2">+F20+K20</f>
        <v>6085198.5</v>
      </c>
      <c r="O20" s="22">
        <v>0</v>
      </c>
      <c r="P20" s="22"/>
      <c r="Q20" s="22">
        <f t="shared" ref="Q20:Q21" si="3">+O20+H20</f>
        <v>621164.5</v>
      </c>
    </row>
    <row r="21" spans="1:17">
      <c r="A21" s="21" t="s">
        <v>42</v>
      </c>
      <c r="B21" s="21"/>
      <c r="C21" s="12"/>
      <c r="D21" s="12"/>
      <c r="E21" s="12"/>
      <c r="F21" s="22">
        <v>-6127010.5</v>
      </c>
      <c r="G21" s="22"/>
      <c r="H21" s="22">
        <v>-15356038.5</v>
      </c>
      <c r="K21" s="22">
        <v>0</v>
      </c>
      <c r="L21" s="22"/>
      <c r="M21" s="22">
        <f t="shared" si="2"/>
        <v>-6127010.5</v>
      </c>
      <c r="O21" s="22">
        <v>0</v>
      </c>
      <c r="P21" s="22"/>
      <c r="Q21" s="22">
        <f t="shared" si="3"/>
        <v>-15356038.5</v>
      </c>
    </row>
    <row r="22" spans="1:17">
      <c r="A22" s="21"/>
      <c r="B22" s="21"/>
      <c r="C22" s="12"/>
      <c r="D22" s="12"/>
      <c r="E22" s="12"/>
      <c r="F22" s="24"/>
      <c r="G22" s="23"/>
      <c r="H22" s="24"/>
      <c r="K22" s="24"/>
      <c r="L22" s="23"/>
      <c r="M22" s="24"/>
      <c r="O22" s="24"/>
      <c r="P22" s="23"/>
      <c r="Q22" s="24"/>
    </row>
    <row r="23" spans="1:17" ht="15.75">
      <c r="A23" s="25" t="s">
        <v>43</v>
      </c>
      <c r="B23" s="21"/>
      <c r="C23" s="12"/>
      <c r="D23" s="12"/>
      <c r="E23" s="12"/>
      <c r="F23" s="22">
        <f>SUM(F18:F21)</f>
        <v>67580841.5</v>
      </c>
      <c r="G23" s="22"/>
      <c r="H23" s="22">
        <f>SUM(H18:H21)</f>
        <v>3473633.5</v>
      </c>
      <c r="K23" s="22">
        <f>SUM(K18:K21)</f>
        <v>0</v>
      </c>
      <c r="L23" s="22"/>
      <c r="M23" s="22">
        <f>SUM(M18:M21)</f>
        <v>67580841.5</v>
      </c>
      <c r="O23" s="22">
        <f>SUM(O18:O21)</f>
        <v>0</v>
      </c>
      <c r="P23" s="22"/>
      <c r="Q23" s="22">
        <f>SUM(Q18:Q21)</f>
        <v>3473633.5</v>
      </c>
    </row>
    <row r="24" spans="1:17">
      <c r="A24" s="21" t="s">
        <v>44</v>
      </c>
      <c r="B24" s="21"/>
      <c r="C24" s="12"/>
      <c r="D24" s="12"/>
      <c r="E24" s="12"/>
      <c r="F24" s="22">
        <v>-17292720</v>
      </c>
      <c r="G24" s="26"/>
      <c r="H24" s="22">
        <v>-625254.5</v>
      </c>
      <c r="K24" s="22">
        <v>0</v>
      </c>
      <c r="L24" s="26"/>
      <c r="M24" s="22">
        <f t="shared" ref="M24" si="4">+F24+K24</f>
        <v>-17292720</v>
      </c>
      <c r="O24" s="22">
        <v>0</v>
      </c>
      <c r="P24" s="26"/>
      <c r="Q24" s="22">
        <f t="shared" ref="Q24" si="5">+O24+H24</f>
        <v>-625254.5</v>
      </c>
    </row>
    <row r="25" spans="1:17">
      <c r="A25" s="21"/>
      <c r="B25" s="21"/>
      <c r="C25" s="12"/>
      <c r="D25" s="12"/>
      <c r="E25" s="12"/>
      <c r="F25" s="24"/>
      <c r="G25" s="23"/>
      <c r="H25" s="24"/>
      <c r="K25" s="24"/>
      <c r="L25" s="23"/>
      <c r="M25" s="24"/>
      <c r="O25" s="24"/>
      <c r="P25" s="23"/>
      <c r="Q25" s="24"/>
    </row>
    <row r="26" spans="1:17" ht="16.5" thickBot="1">
      <c r="A26" s="25" t="s">
        <v>45</v>
      </c>
      <c r="B26" s="27"/>
      <c r="C26" s="12"/>
      <c r="D26" s="12"/>
      <c r="E26" s="12"/>
      <c r="F26" s="28">
        <f>SUM(F23:F25)</f>
        <v>50288121.5</v>
      </c>
      <c r="G26" s="22"/>
      <c r="H26" s="28">
        <f>SUM(H23:H25)</f>
        <v>2848379</v>
      </c>
      <c r="K26" s="28">
        <f>SUM(K23:K25)</f>
        <v>0</v>
      </c>
      <c r="L26" s="22"/>
      <c r="M26" s="28">
        <f>SUM(M23:M25)</f>
        <v>50288121.5</v>
      </c>
      <c r="O26" s="28">
        <f>SUM(O23:O25)</f>
        <v>0</v>
      </c>
      <c r="P26" s="22"/>
      <c r="Q26" s="28">
        <f>SUM(Q23:Q25)</f>
        <v>2848379</v>
      </c>
    </row>
    <row r="27" spans="1:17" ht="15.75" thickTop="1">
      <c r="A27" s="27"/>
      <c r="B27" s="27"/>
      <c r="C27" s="12"/>
      <c r="D27" s="12"/>
      <c r="E27" s="12"/>
      <c r="F27" s="22"/>
      <c r="G27" s="22"/>
      <c r="H27" s="22"/>
      <c r="K27" s="22"/>
      <c r="L27" s="22"/>
      <c r="M27" s="22"/>
      <c r="O27" s="22"/>
      <c r="P27" s="22"/>
      <c r="Q27" s="22"/>
    </row>
    <row r="28" spans="1:17">
      <c r="A28" s="27"/>
      <c r="B28" s="27"/>
      <c r="C28" s="12"/>
      <c r="D28" s="12"/>
      <c r="E28" s="12"/>
      <c r="F28" s="22"/>
      <c r="G28" s="22"/>
      <c r="H28" s="22"/>
      <c r="K28" s="22"/>
      <c r="L28" s="22"/>
      <c r="M28" s="22"/>
      <c r="O28" s="22"/>
      <c r="P28" s="22"/>
      <c r="Q28" s="22"/>
    </row>
    <row r="29" spans="1:17">
      <c r="A29" s="27"/>
      <c r="B29" s="27"/>
      <c r="C29" s="12"/>
      <c r="D29" s="12"/>
      <c r="E29" s="12"/>
      <c r="F29" s="22"/>
      <c r="G29" s="22"/>
      <c r="H29" s="22"/>
      <c r="K29" s="22"/>
      <c r="L29" s="22"/>
      <c r="M29" s="22"/>
      <c r="O29" s="22"/>
      <c r="P29" s="22"/>
      <c r="Q29" s="22"/>
    </row>
    <row r="30" spans="1:17">
      <c r="A30" s="82"/>
      <c r="B30" s="82"/>
      <c r="C30" s="12"/>
      <c r="D30" s="12"/>
      <c r="E30" s="12"/>
      <c r="F30" s="12"/>
      <c r="G30" s="12"/>
      <c r="H30" s="12"/>
      <c r="K30" s="12"/>
      <c r="L30" s="12"/>
      <c r="M30" s="12"/>
      <c r="O30" s="12"/>
      <c r="P30" s="12"/>
      <c r="Q30" s="12"/>
    </row>
    <row r="31" spans="1:17">
      <c r="A31" s="82"/>
      <c r="B31" s="82"/>
      <c r="C31" s="12"/>
      <c r="D31" s="12"/>
      <c r="E31" s="12"/>
      <c r="F31" s="12"/>
      <c r="G31" s="12"/>
      <c r="H31" s="12"/>
      <c r="K31" s="12"/>
      <c r="L31" s="12"/>
      <c r="M31" s="12"/>
      <c r="O31" s="12"/>
      <c r="P31" s="12"/>
      <c r="Q31" s="12"/>
    </row>
    <row r="32" spans="1:17" ht="21">
      <c r="A32" s="29" t="s">
        <v>46</v>
      </c>
      <c r="B32" s="29"/>
      <c r="C32" s="29"/>
      <c r="D32" s="29"/>
      <c r="E32" s="29"/>
      <c r="F32" s="29"/>
      <c r="G32" s="29"/>
      <c r="H32" s="29"/>
      <c r="K32" s="29"/>
      <c r="L32" s="29"/>
      <c r="M32" s="29"/>
      <c r="O32" s="29"/>
      <c r="P32" s="29"/>
      <c r="Q32" s="29"/>
    </row>
    <row r="33" spans="1:17">
      <c r="A33" s="11"/>
      <c r="B33" s="11"/>
      <c r="C33" s="12"/>
      <c r="D33" s="12"/>
      <c r="E33" s="12"/>
      <c r="F33" s="11"/>
      <c r="G33" s="11"/>
      <c r="H33" s="11"/>
      <c r="K33" s="11"/>
      <c r="L33" s="11"/>
      <c r="M33" s="11"/>
      <c r="O33" s="11"/>
      <c r="P33" s="11"/>
      <c r="Q33" s="11"/>
    </row>
    <row r="34" spans="1:17">
      <c r="A34" s="30"/>
      <c r="B34" s="31"/>
      <c r="C34" s="12"/>
      <c r="D34" s="12"/>
      <c r="E34" s="12"/>
      <c r="F34" s="32"/>
      <c r="G34" s="32"/>
      <c r="H34" s="32"/>
      <c r="K34" s="32"/>
      <c r="L34" s="32"/>
      <c r="M34" s="32"/>
      <c r="O34" s="32"/>
      <c r="P34" s="32"/>
      <c r="Q34" s="32"/>
    </row>
    <row r="35" spans="1:17" ht="15.75">
      <c r="A35" s="30"/>
      <c r="B35" s="31"/>
      <c r="C35" s="12"/>
      <c r="D35" s="12"/>
      <c r="E35" s="12"/>
      <c r="F35" s="32"/>
      <c r="G35" s="32"/>
      <c r="H35" s="32"/>
      <c r="K35" s="15" t="s">
        <v>97</v>
      </c>
      <c r="L35" s="32"/>
      <c r="M35" s="15" t="s">
        <v>98</v>
      </c>
      <c r="O35" s="15" t="s">
        <v>97</v>
      </c>
      <c r="P35" s="32"/>
      <c r="Q35" s="15" t="s">
        <v>98</v>
      </c>
    </row>
    <row r="36" spans="1:17" ht="16.5">
      <c r="A36" s="33" t="s">
        <v>47</v>
      </c>
      <c r="B36" s="34"/>
      <c r="C36" s="84"/>
      <c r="D36" s="84"/>
      <c r="E36" s="84"/>
      <c r="F36" s="35">
        <v>41274</v>
      </c>
      <c r="G36" s="36"/>
      <c r="H36" s="35">
        <v>40908</v>
      </c>
      <c r="K36" s="35">
        <v>41274</v>
      </c>
      <c r="L36" s="36"/>
      <c r="M36" s="35">
        <v>41274</v>
      </c>
      <c r="O36" s="35">
        <v>40908</v>
      </c>
      <c r="P36" s="36"/>
      <c r="Q36" s="35">
        <v>40908</v>
      </c>
    </row>
    <row r="37" spans="1:17" ht="15.75">
      <c r="A37" s="37"/>
      <c r="B37" s="34"/>
      <c r="C37" s="84"/>
      <c r="D37" s="84"/>
      <c r="E37" s="84"/>
      <c r="F37" s="35"/>
      <c r="G37" s="38"/>
      <c r="H37" s="35"/>
      <c r="K37" s="35"/>
      <c r="L37" s="38"/>
      <c r="M37" s="35"/>
      <c r="O37" s="35"/>
      <c r="P37" s="38"/>
      <c r="Q37" s="35"/>
    </row>
    <row r="38" spans="1:17" ht="15.75">
      <c r="A38" s="39" t="s">
        <v>48</v>
      </c>
      <c r="B38" s="40"/>
      <c r="C38" s="12"/>
      <c r="D38" s="12"/>
      <c r="E38" s="12"/>
      <c r="F38" s="41"/>
      <c r="G38" s="41"/>
      <c r="H38" s="42"/>
      <c r="K38" s="41"/>
      <c r="L38" s="41"/>
      <c r="M38" s="42"/>
      <c r="O38" s="41"/>
      <c r="P38" s="41"/>
      <c r="Q38" s="42"/>
    </row>
    <row r="39" spans="1:17">
      <c r="A39" s="21" t="s">
        <v>49</v>
      </c>
      <c r="B39" s="21"/>
      <c r="C39" s="12"/>
      <c r="D39" s="12"/>
      <c r="E39" s="12"/>
      <c r="F39" s="22">
        <v>59274056</v>
      </c>
      <c r="G39" s="22"/>
      <c r="H39" s="22">
        <v>63333622</v>
      </c>
      <c r="K39" s="22">
        <v>0</v>
      </c>
      <c r="L39" s="22"/>
      <c r="M39" s="22">
        <f>+K39+F39</f>
        <v>59274056</v>
      </c>
      <c r="O39" s="22">
        <v>0</v>
      </c>
      <c r="P39" s="22"/>
      <c r="Q39" s="22">
        <f t="shared" ref="Q39:Q40" si="6">+O39+H39</f>
        <v>63333622</v>
      </c>
    </row>
    <row r="40" spans="1:17">
      <c r="A40" s="21" t="s">
        <v>50</v>
      </c>
      <c r="B40" s="21"/>
      <c r="C40" s="12"/>
      <c r="D40" s="12"/>
      <c r="E40" s="12"/>
      <c r="F40" s="22">
        <v>5209076.5</v>
      </c>
      <c r="G40" s="22"/>
      <c r="H40" s="22">
        <v>8681793.5</v>
      </c>
      <c r="K40" s="22">
        <v>0</v>
      </c>
      <c r="L40" s="22"/>
      <c r="M40" s="22">
        <f>+K40+F40</f>
        <v>5209076.5</v>
      </c>
      <c r="O40" s="22">
        <v>0</v>
      </c>
      <c r="P40" s="22"/>
      <c r="Q40" s="22">
        <f t="shared" si="6"/>
        <v>8681793.5</v>
      </c>
    </row>
    <row r="41" spans="1:17">
      <c r="A41" s="21"/>
      <c r="B41" s="21"/>
      <c r="C41" s="12"/>
      <c r="D41" s="12"/>
      <c r="E41" s="12"/>
      <c r="F41" s="24"/>
      <c r="G41" s="23"/>
      <c r="H41" s="24"/>
      <c r="K41" s="24"/>
      <c r="L41" s="23"/>
      <c r="M41" s="24"/>
      <c r="O41" s="24"/>
      <c r="P41" s="23"/>
      <c r="Q41" s="24"/>
    </row>
    <row r="42" spans="1:17">
      <c r="A42" s="43"/>
      <c r="B42" s="44"/>
      <c r="C42" s="12"/>
      <c r="D42" s="12"/>
      <c r="E42" s="12"/>
      <c r="F42" s="45">
        <f>SUM(F39:F41)</f>
        <v>64483132.5</v>
      </c>
      <c r="G42" s="22"/>
      <c r="H42" s="45">
        <f>SUM(H39:H41)</f>
        <v>72015415.5</v>
      </c>
      <c r="K42" s="45">
        <f>SUM(K39:K41)</f>
        <v>0</v>
      </c>
      <c r="L42" s="22"/>
      <c r="M42" s="45">
        <f>SUM(M39:M41)</f>
        <v>64483132.5</v>
      </c>
      <c r="O42" s="45">
        <f>SUM(O39:O41)</f>
        <v>0</v>
      </c>
      <c r="P42" s="22"/>
      <c r="Q42" s="45">
        <f>SUM(Q39:Q41)</f>
        <v>72015415.5</v>
      </c>
    </row>
    <row r="43" spans="1:17">
      <c r="A43" s="40"/>
      <c r="B43" s="40"/>
      <c r="C43" s="12"/>
      <c r="D43" s="12"/>
      <c r="E43" s="12"/>
      <c r="F43" s="46"/>
      <c r="G43" s="46"/>
      <c r="H43" s="46"/>
      <c r="K43" s="46"/>
      <c r="L43" s="46"/>
      <c r="M43" s="46"/>
      <c r="O43" s="46"/>
      <c r="P43" s="46"/>
      <c r="Q43" s="46"/>
    </row>
    <row r="44" spans="1:17" ht="15.75">
      <c r="A44" s="39" t="s">
        <v>51</v>
      </c>
      <c r="B44" s="47"/>
      <c r="C44" s="12"/>
      <c r="D44" s="12"/>
      <c r="E44" s="12"/>
      <c r="F44" s="48"/>
      <c r="G44" s="48"/>
      <c r="H44" s="48"/>
      <c r="K44" s="48"/>
      <c r="L44" s="48"/>
      <c r="M44" s="48"/>
      <c r="O44" s="48"/>
      <c r="P44" s="48"/>
      <c r="Q44" s="48"/>
    </row>
    <row r="45" spans="1:17">
      <c r="A45" s="21" t="s">
        <v>52</v>
      </c>
      <c r="B45" s="21"/>
      <c r="C45" s="12"/>
      <c r="D45" s="12"/>
      <c r="E45" s="12"/>
      <c r="F45" s="22">
        <v>56890652</v>
      </c>
      <c r="G45" s="22"/>
      <c r="H45" s="22">
        <v>56999115.5</v>
      </c>
      <c r="K45" s="22">
        <v>0</v>
      </c>
      <c r="L45" s="22"/>
      <c r="M45" s="22">
        <f>+K45+F45</f>
        <v>56890652</v>
      </c>
      <c r="O45" s="22">
        <v>0</v>
      </c>
      <c r="P45" s="22"/>
      <c r="Q45" s="22">
        <f t="shared" ref="Q45:Q48" si="7">+O45+H45</f>
        <v>56999115.5</v>
      </c>
    </row>
    <row r="46" spans="1:17">
      <c r="A46" s="21" t="s">
        <v>53</v>
      </c>
      <c r="B46" s="21"/>
      <c r="C46" s="12"/>
      <c r="D46" s="12"/>
      <c r="E46" s="12"/>
      <c r="F46" s="22">
        <v>16840105</v>
      </c>
      <c r="G46" s="22"/>
      <c r="H46" s="22">
        <v>6006643.5</v>
      </c>
      <c r="K46" s="22">
        <v>0</v>
      </c>
      <c r="L46" s="22"/>
      <c r="M46" s="22">
        <f t="shared" ref="M46:M48" si="8">+K46+F46</f>
        <v>16840105</v>
      </c>
      <c r="O46" s="22">
        <v>0</v>
      </c>
      <c r="P46" s="22"/>
      <c r="Q46" s="22">
        <f t="shared" si="7"/>
        <v>6006643.5</v>
      </c>
    </row>
    <row r="47" spans="1:17">
      <c r="A47" s="21" t="s">
        <v>54</v>
      </c>
      <c r="B47" s="21"/>
      <c r="C47" s="12"/>
      <c r="D47" s="12"/>
      <c r="E47" s="12"/>
      <c r="F47" s="22">
        <v>981221.5</v>
      </c>
      <c r="G47" s="22"/>
      <c r="H47" s="22">
        <v>2844519</v>
      </c>
      <c r="K47" s="22">
        <v>0</v>
      </c>
      <c r="L47" s="22"/>
      <c r="M47" s="22">
        <f t="shared" si="8"/>
        <v>981221.5</v>
      </c>
      <c r="O47" s="22">
        <v>0</v>
      </c>
      <c r="P47" s="22"/>
      <c r="Q47" s="22">
        <f t="shared" si="7"/>
        <v>2844519</v>
      </c>
    </row>
    <row r="48" spans="1:17">
      <c r="A48" s="21" t="s">
        <v>55</v>
      </c>
      <c r="B48" s="21"/>
      <c r="C48" s="85"/>
      <c r="D48" s="85"/>
      <c r="E48" s="85"/>
      <c r="F48" s="22">
        <v>52928853.5</v>
      </c>
      <c r="G48" s="22"/>
      <c r="H48" s="22">
        <v>5770874.5</v>
      </c>
      <c r="K48" s="22">
        <v>0</v>
      </c>
      <c r="L48" s="22"/>
      <c r="M48" s="22">
        <f t="shared" si="8"/>
        <v>52928853.5</v>
      </c>
      <c r="O48" s="22">
        <v>0</v>
      </c>
      <c r="P48" s="22"/>
      <c r="Q48" s="22">
        <f t="shared" si="7"/>
        <v>5770874.5</v>
      </c>
    </row>
    <row r="49" spans="1:17">
      <c r="A49" s="21"/>
      <c r="B49" s="21"/>
      <c r="C49" s="12"/>
      <c r="D49" s="12"/>
      <c r="E49" s="12"/>
      <c r="F49" s="24"/>
      <c r="G49" s="23"/>
      <c r="H49" s="24"/>
      <c r="K49" s="24"/>
      <c r="L49" s="23"/>
      <c r="M49" s="24"/>
      <c r="O49" s="24"/>
      <c r="P49" s="23"/>
      <c r="Q49" s="24"/>
    </row>
    <row r="50" spans="1:17">
      <c r="A50" s="43"/>
      <c r="B50" s="49"/>
      <c r="C50" s="12"/>
      <c r="D50" s="12"/>
      <c r="E50" s="12"/>
      <c r="F50" s="24">
        <f>SUM(F45:F49)</f>
        <v>127640832</v>
      </c>
      <c r="G50" s="22"/>
      <c r="H50" s="24">
        <f>SUM(H45:H49)</f>
        <v>71621152.5</v>
      </c>
      <c r="K50" s="24">
        <f>SUM(K45:K49)</f>
        <v>0</v>
      </c>
      <c r="L50" s="22"/>
      <c r="M50" s="24">
        <f>SUM(M45:M49)</f>
        <v>127640832</v>
      </c>
      <c r="O50" s="24">
        <f>SUM(O45:O49)</f>
        <v>0</v>
      </c>
      <c r="P50" s="22"/>
      <c r="Q50" s="24">
        <f>SUM(Q45:Q49)</f>
        <v>71621152.5</v>
      </c>
    </row>
    <row r="51" spans="1:17">
      <c r="A51" s="50"/>
      <c r="B51" s="51"/>
      <c r="C51" s="12"/>
      <c r="D51" s="12"/>
      <c r="E51" s="12"/>
      <c r="F51" s="48"/>
      <c r="G51" s="48"/>
      <c r="H51" s="48"/>
      <c r="K51" s="48"/>
      <c r="L51" s="48"/>
      <c r="M51" s="48"/>
      <c r="O51" s="48"/>
      <c r="P51" s="48"/>
      <c r="Q51" s="48"/>
    </row>
    <row r="52" spans="1:17" ht="16.5" thickBot="1">
      <c r="A52" s="78" t="s">
        <v>47</v>
      </c>
      <c r="B52" s="78"/>
      <c r="C52" s="12"/>
      <c r="D52" s="12"/>
      <c r="E52" s="12"/>
      <c r="F52" s="28">
        <f>+F50+F42</f>
        <v>192123964.5</v>
      </c>
      <c r="G52" s="22"/>
      <c r="H52" s="28">
        <f>+H50+H42</f>
        <v>143636568</v>
      </c>
      <c r="K52" s="28">
        <f>+K50+K42</f>
        <v>0</v>
      </c>
      <c r="L52" s="22"/>
      <c r="M52" s="28">
        <f>+M50+M42</f>
        <v>192123964.5</v>
      </c>
      <c r="O52" s="28">
        <f>+O50+O42</f>
        <v>0</v>
      </c>
      <c r="P52" s="22"/>
      <c r="Q52" s="28">
        <f>+Q50+Q42</f>
        <v>143636568</v>
      </c>
    </row>
    <row r="53" spans="1:17" ht="15.75" thickTop="1">
      <c r="A53" s="52"/>
      <c r="B53" s="51"/>
      <c r="C53" s="12"/>
      <c r="D53" s="12"/>
      <c r="E53" s="12"/>
      <c r="F53" s="50"/>
      <c r="G53" s="50"/>
      <c r="H53" s="53"/>
      <c r="K53" s="50"/>
      <c r="L53" s="50"/>
      <c r="M53" s="53"/>
      <c r="O53" s="50"/>
      <c r="P53" s="50"/>
      <c r="Q53" s="53"/>
    </row>
    <row r="54" spans="1:17" ht="15.75">
      <c r="A54" s="54" t="s">
        <v>56</v>
      </c>
      <c r="B54" s="47"/>
      <c r="C54" s="12"/>
      <c r="D54" s="12"/>
      <c r="E54" s="12"/>
      <c r="F54" s="48"/>
      <c r="G54" s="48"/>
      <c r="H54" s="48"/>
      <c r="K54" s="48"/>
      <c r="L54" s="48"/>
      <c r="M54" s="48"/>
      <c r="O54" s="48"/>
      <c r="P54" s="48"/>
      <c r="Q54" s="48"/>
    </row>
    <row r="55" spans="1:17">
      <c r="A55" s="21" t="s">
        <v>57</v>
      </c>
      <c r="B55" s="21"/>
      <c r="C55" s="12"/>
      <c r="D55" s="12"/>
      <c r="E55" s="12"/>
      <c r="F55" s="22">
        <v>35000000</v>
      </c>
      <c r="G55" s="22"/>
      <c r="H55" s="22">
        <v>35000000</v>
      </c>
      <c r="K55" s="22">
        <v>0</v>
      </c>
      <c r="L55" s="22"/>
      <c r="M55" s="22">
        <f t="shared" ref="M55:M57" si="9">+K55+F55</f>
        <v>35000000</v>
      </c>
      <c r="O55" s="22">
        <v>0</v>
      </c>
      <c r="P55" s="22"/>
      <c r="Q55" s="22">
        <f t="shared" ref="Q55:Q57" si="10">+O55+H55</f>
        <v>35000000</v>
      </c>
    </row>
    <row r="56" spans="1:17">
      <c r="A56" s="21" t="s">
        <v>58</v>
      </c>
      <c r="B56" s="21"/>
      <c r="C56" s="12"/>
      <c r="D56" s="12"/>
      <c r="E56" s="12"/>
      <c r="F56" s="22">
        <v>4803563.5</v>
      </c>
      <c r="G56" s="22"/>
      <c r="H56" s="22">
        <v>1078314.5</v>
      </c>
      <c r="K56" s="22">
        <v>0</v>
      </c>
      <c r="L56" s="22"/>
      <c r="M56" s="22">
        <f t="shared" si="9"/>
        <v>4803563.5</v>
      </c>
      <c r="O56" s="22">
        <v>0</v>
      </c>
      <c r="P56" s="22"/>
      <c r="Q56" s="22">
        <f t="shared" si="10"/>
        <v>1078314.5</v>
      </c>
    </row>
    <row r="57" spans="1:17">
      <c r="A57" s="21" t="s">
        <v>59</v>
      </c>
      <c r="B57" s="21"/>
      <c r="C57" s="12"/>
      <c r="D57" s="12"/>
      <c r="E57" s="12"/>
      <c r="F57" s="22">
        <v>52767702</v>
      </c>
      <c r="G57" s="22"/>
      <c r="H57" s="22">
        <v>6204829.5</v>
      </c>
      <c r="K57" s="22">
        <v>0</v>
      </c>
      <c r="L57" s="22"/>
      <c r="M57" s="22">
        <f t="shared" si="9"/>
        <v>52767702</v>
      </c>
      <c r="O57" s="22">
        <v>0</v>
      </c>
      <c r="P57" s="22"/>
      <c r="Q57" s="22">
        <f t="shared" si="10"/>
        <v>6204829.5</v>
      </c>
    </row>
    <row r="58" spans="1:17">
      <c r="A58" s="21"/>
      <c r="B58" s="21"/>
      <c r="C58" s="12"/>
      <c r="D58" s="12"/>
      <c r="E58" s="12"/>
      <c r="F58" s="24"/>
      <c r="G58" s="23"/>
      <c r="H58" s="24"/>
      <c r="K58" s="24"/>
      <c r="L58" s="23"/>
      <c r="M58" s="24"/>
      <c r="O58" s="24"/>
      <c r="P58" s="23"/>
      <c r="Q58" s="24"/>
    </row>
    <row r="59" spans="1:17">
      <c r="A59" s="77" t="s">
        <v>56</v>
      </c>
      <c r="B59" s="77"/>
      <c r="C59" s="12"/>
      <c r="D59" s="12"/>
      <c r="E59" s="12"/>
      <c r="F59" s="45">
        <f>SUM(F55:F58)</f>
        <v>92571265.5</v>
      </c>
      <c r="G59" s="22"/>
      <c r="H59" s="45">
        <f>SUM(H55:H58)</f>
        <v>42283144</v>
      </c>
      <c r="K59" s="45">
        <f>SUM(K55:K58)</f>
        <v>0</v>
      </c>
      <c r="L59" s="22"/>
      <c r="M59" s="45">
        <f>SUM(M55:M58)</f>
        <v>92571265.5</v>
      </c>
      <c r="O59" s="45">
        <f>SUM(O55:O58)</f>
        <v>0</v>
      </c>
      <c r="P59" s="22"/>
      <c r="Q59" s="45">
        <f>SUM(Q55:Q58)</f>
        <v>42283144</v>
      </c>
    </row>
    <row r="60" spans="1:17">
      <c r="A60" s="52"/>
      <c r="B60" s="21"/>
      <c r="C60" s="12"/>
      <c r="D60" s="12"/>
      <c r="E60" s="12"/>
      <c r="F60" s="22"/>
      <c r="G60" s="22"/>
      <c r="H60" s="22"/>
      <c r="K60" s="22"/>
      <c r="L60" s="22"/>
      <c r="M60" s="22"/>
      <c r="O60" s="22"/>
      <c r="P60" s="22"/>
      <c r="Q60" s="22"/>
    </row>
    <row r="61" spans="1:17" ht="15.75">
      <c r="A61" s="54" t="s">
        <v>60</v>
      </c>
      <c r="B61" s="47"/>
      <c r="C61" s="12"/>
      <c r="D61" s="12"/>
      <c r="E61" s="12"/>
      <c r="F61" s="48"/>
      <c r="G61" s="48"/>
      <c r="H61" s="48"/>
      <c r="K61" s="48"/>
      <c r="L61" s="48"/>
      <c r="M61" s="48"/>
      <c r="O61" s="48"/>
      <c r="P61" s="48"/>
      <c r="Q61" s="48"/>
    </row>
    <row r="62" spans="1:17">
      <c r="A62" s="21" t="s">
        <v>61</v>
      </c>
      <c r="B62" s="21"/>
      <c r="C62" s="12"/>
      <c r="D62" s="12"/>
      <c r="E62" s="12"/>
      <c r="F62" s="22">
        <v>43035000</v>
      </c>
      <c r="G62" s="22"/>
      <c r="H62" s="22">
        <v>49672650</v>
      </c>
      <c r="K62" s="22">
        <v>0</v>
      </c>
      <c r="L62" s="22"/>
      <c r="M62" s="22">
        <f t="shared" ref="M62:M64" si="11">+K62+F62</f>
        <v>43035000</v>
      </c>
      <c r="O62" s="22">
        <v>0</v>
      </c>
      <c r="P62" s="22"/>
      <c r="Q62" s="22">
        <f t="shared" ref="Q62:Q64" si="12">+O62+H62</f>
        <v>49672650</v>
      </c>
    </row>
    <row r="63" spans="1:17">
      <c r="A63" s="21" t="s">
        <v>62</v>
      </c>
      <c r="B63" s="21"/>
      <c r="C63" s="12"/>
      <c r="D63" s="12"/>
      <c r="E63" s="12"/>
      <c r="F63" s="22">
        <v>7026726</v>
      </c>
      <c r="G63" s="22"/>
      <c r="H63" s="22">
        <v>9263279.5</v>
      </c>
      <c r="K63" s="22">
        <v>0</v>
      </c>
      <c r="L63" s="22"/>
      <c r="M63" s="22">
        <f t="shared" si="11"/>
        <v>7026726</v>
      </c>
      <c r="O63" s="22">
        <v>0</v>
      </c>
      <c r="P63" s="22"/>
      <c r="Q63" s="22">
        <f t="shared" si="12"/>
        <v>9263279.5</v>
      </c>
    </row>
    <row r="64" spans="1:17">
      <c r="A64" s="21" t="s">
        <v>63</v>
      </c>
      <c r="B64" s="21"/>
      <c r="C64" s="12"/>
      <c r="D64" s="12"/>
      <c r="E64" s="12"/>
      <c r="F64" s="22">
        <v>1891702.5</v>
      </c>
      <c r="G64" s="22"/>
      <c r="H64" s="22">
        <v>1982083</v>
      </c>
      <c r="K64" s="22">
        <v>0</v>
      </c>
      <c r="L64" s="22"/>
      <c r="M64" s="22">
        <f t="shared" si="11"/>
        <v>1891702.5</v>
      </c>
      <c r="O64" s="22">
        <v>0</v>
      </c>
      <c r="P64" s="22"/>
      <c r="Q64" s="22">
        <f t="shared" si="12"/>
        <v>1982083</v>
      </c>
    </row>
    <row r="65" spans="1:17">
      <c r="A65" s="21"/>
      <c r="B65" s="21"/>
      <c r="C65" s="12"/>
      <c r="D65" s="12"/>
      <c r="E65" s="12"/>
      <c r="F65" s="24"/>
      <c r="G65" s="23"/>
      <c r="H65" s="24"/>
      <c r="K65" s="24"/>
      <c r="L65" s="23"/>
      <c r="M65" s="24"/>
      <c r="O65" s="24"/>
      <c r="P65" s="23"/>
      <c r="Q65" s="24"/>
    </row>
    <row r="66" spans="1:17">
      <c r="A66" s="52"/>
      <c r="B66" s="49"/>
      <c r="C66" s="12"/>
      <c r="D66" s="12"/>
      <c r="E66" s="12"/>
      <c r="F66" s="45">
        <f>SUM(F61:F65)</f>
        <v>51953428.5</v>
      </c>
      <c r="G66" s="22"/>
      <c r="H66" s="45">
        <f>SUM(H61:H65)</f>
        <v>60918012.5</v>
      </c>
      <c r="K66" s="45">
        <f>SUM(K61:K65)</f>
        <v>0</v>
      </c>
      <c r="L66" s="22"/>
      <c r="M66" s="45">
        <f>SUM(M61:M65)</f>
        <v>51953428.5</v>
      </c>
      <c r="O66" s="45">
        <f>SUM(O61:O65)</f>
        <v>0</v>
      </c>
      <c r="P66" s="22"/>
      <c r="Q66" s="45">
        <f>SUM(Q61:Q65)</f>
        <v>60918012.5</v>
      </c>
    </row>
    <row r="67" spans="1:17" ht="15.75">
      <c r="A67" s="39" t="s">
        <v>64</v>
      </c>
      <c r="B67" s="51"/>
      <c r="C67" s="12"/>
      <c r="D67" s="12"/>
      <c r="E67" s="12"/>
      <c r="F67" s="48"/>
      <c r="G67" s="48"/>
      <c r="H67" s="48"/>
      <c r="K67" s="48"/>
      <c r="L67" s="48"/>
      <c r="M67" s="48"/>
      <c r="O67" s="48"/>
      <c r="P67" s="48"/>
      <c r="Q67" s="48"/>
    </row>
    <row r="68" spans="1:17">
      <c r="A68" s="21" t="s">
        <v>65</v>
      </c>
      <c r="B68" s="21"/>
      <c r="C68" s="12"/>
      <c r="D68" s="12"/>
      <c r="E68" s="12"/>
      <c r="F68" s="22">
        <v>11598037.5</v>
      </c>
      <c r="G68" s="22"/>
      <c r="H68" s="22">
        <v>19911366.5</v>
      </c>
      <c r="K68" s="22">
        <v>0</v>
      </c>
      <c r="L68" s="22"/>
      <c r="M68" s="22">
        <f t="shared" ref="M68:M73" si="13">+K68+F68</f>
        <v>11598037.5</v>
      </c>
      <c r="O68" s="22">
        <v>0</v>
      </c>
      <c r="P68" s="22"/>
      <c r="Q68" s="22">
        <f t="shared" ref="Q68:Q73" si="14">+O68+H68</f>
        <v>19911366.5</v>
      </c>
    </row>
    <row r="69" spans="1:17">
      <c r="A69" s="21" t="s">
        <v>61</v>
      </c>
      <c r="B69" s="21"/>
      <c r="C69" s="12"/>
      <c r="D69" s="12"/>
      <c r="E69" s="12"/>
      <c r="F69" s="22">
        <v>582567</v>
      </c>
      <c r="G69" s="22"/>
      <c r="H69" s="22">
        <v>158122</v>
      </c>
      <c r="K69" s="22">
        <v>0</v>
      </c>
      <c r="L69" s="22"/>
      <c r="M69" s="22">
        <f t="shared" si="13"/>
        <v>582567</v>
      </c>
      <c r="O69" s="22">
        <v>0</v>
      </c>
      <c r="P69" s="22"/>
      <c r="Q69" s="22">
        <f t="shared" si="14"/>
        <v>158122</v>
      </c>
    </row>
    <row r="70" spans="1:17">
      <c r="A70" s="21" t="s">
        <v>66</v>
      </c>
      <c r="B70" s="21"/>
      <c r="C70" s="86"/>
      <c r="D70" s="12"/>
      <c r="E70" s="12"/>
      <c r="F70" s="22">
        <v>8440220</v>
      </c>
      <c r="G70" s="22"/>
      <c r="H70" s="22">
        <v>8450440</v>
      </c>
      <c r="K70" s="22">
        <v>0</v>
      </c>
      <c r="L70" s="22"/>
      <c r="M70" s="22">
        <f t="shared" si="13"/>
        <v>8440220</v>
      </c>
      <c r="O70" s="22">
        <v>0</v>
      </c>
      <c r="P70" s="22"/>
      <c r="Q70" s="22">
        <f t="shared" si="14"/>
        <v>8450440</v>
      </c>
    </row>
    <row r="71" spans="1:17">
      <c r="A71" s="21" t="s">
        <v>67</v>
      </c>
      <c r="B71" s="21"/>
      <c r="C71" s="12"/>
      <c r="D71" s="12"/>
      <c r="E71" s="12"/>
      <c r="F71" s="22">
        <v>17383100.5</v>
      </c>
      <c r="G71" s="22"/>
      <c r="H71" s="22">
        <v>384948</v>
      </c>
      <c r="K71" s="22">
        <v>0</v>
      </c>
      <c r="L71" s="22"/>
      <c r="M71" s="22">
        <f t="shared" si="13"/>
        <v>17383100.5</v>
      </c>
      <c r="O71" s="22">
        <v>0</v>
      </c>
      <c r="P71" s="22"/>
      <c r="Q71" s="22">
        <f t="shared" si="14"/>
        <v>384948</v>
      </c>
    </row>
    <row r="72" spans="1:17">
      <c r="A72" s="21" t="s">
        <v>68</v>
      </c>
      <c r="B72" s="21"/>
      <c r="C72" s="12"/>
      <c r="D72" s="12"/>
      <c r="E72" s="12"/>
      <c r="F72" s="22">
        <v>1443777.5</v>
      </c>
      <c r="G72" s="22"/>
      <c r="H72" s="22">
        <v>7392483</v>
      </c>
      <c r="K72" s="22">
        <v>0</v>
      </c>
      <c r="L72" s="22"/>
      <c r="M72" s="22">
        <f t="shared" si="13"/>
        <v>1443777.5</v>
      </c>
      <c r="O72" s="22">
        <v>0</v>
      </c>
      <c r="P72" s="22"/>
      <c r="Q72" s="22">
        <f t="shared" si="14"/>
        <v>7392483</v>
      </c>
    </row>
    <row r="73" spans="1:17">
      <c r="A73" s="21" t="s">
        <v>69</v>
      </c>
      <c r="B73" s="21"/>
      <c r="C73" s="12"/>
      <c r="D73" s="12"/>
      <c r="E73" s="12"/>
      <c r="F73" s="22">
        <v>8151568</v>
      </c>
      <c r="G73" s="22"/>
      <c r="H73" s="22">
        <v>4138052</v>
      </c>
      <c r="K73" s="22">
        <v>0</v>
      </c>
      <c r="L73" s="22"/>
      <c r="M73" s="22">
        <f t="shared" si="13"/>
        <v>8151568</v>
      </c>
      <c r="O73" s="22">
        <v>0</v>
      </c>
      <c r="P73" s="22"/>
      <c r="Q73" s="22">
        <f t="shared" si="14"/>
        <v>4138052</v>
      </c>
    </row>
    <row r="74" spans="1:17">
      <c r="A74" s="21"/>
      <c r="B74" s="21"/>
      <c r="C74" s="12"/>
      <c r="D74" s="12"/>
      <c r="E74" s="12"/>
      <c r="F74" s="24"/>
      <c r="G74" s="23"/>
      <c r="H74" s="24"/>
      <c r="K74" s="24"/>
      <c r="L74" s="23"/>
      <c r="M74" s="24"/>
      <c r="O74" s="24"/>
      <c r="P74" s="23"/>
      <c r="Q74" s="24"/>
    </row>
    <row r="75" spans="1:17">
      <c r="A75" s="52"/>
      <c r="B75" s="49"/>
      <c r="C75" s="12"/>
      <c r="D75" s="12"/>
      <c r="E75" s="12"/>
      <c r="F75" s="45">
        <f>SUM(F67:F74)</f>
        <v>47599270.5</v>
      </c>
      <c r="G75" s="22"/>
      <c r="H75" s="45">
        <f>SUM(H67:H74)</f>
        <v>40435411.5</v>
      </c>
      <c r="K75" s="45">
        <f>SUM(K67:K74)</f>
        <v>0</v>
      </c>
      <c r="L75" s="22"/>
      <c r="M75" s="45">
        <f>SUM(M67:M74)</f>
        <v>47599270.5</v>
      </c>
      <c r="O75" s="45">
        <f>SUM(O67:O74)</f>
        <v>0</v>
      </c>
      <c r="P75" s="22"/>
      <c r="Q75" s="45">
        <f>SUM(Q67:Q74)</f>
        <v>40435411.5</v>
      </c>
    </row>
    <row r="76" spans="1:17">
      <c r="A76" s="77" t="s">
        <v>70</v>
      </c>
      <c r="B76" s="77"/>
      <c r="C76" s="12"/>
      <c r="D76" s="12"/>
      <c r="E76" s="12"/>
      <c r="F76" s="24">
        <f>+F75+F66</f>
        <v>99552699</v>
      </c>
      <c r="G76" s="22"/>
      <c r="H76" s="24">
        <f>+H75+H66</f>
        <v>101353424</v>
      </c>
      <c r="K76" s="24">
        <f>+K75+K66</f>
        <v>0</v>
      </c>
      <c r="L76" s="22"/>
      <c r="M76" s="24">
        <f>+M75+M66</f>
        <v>99552699</v>
      </c>
      <c r="O76" s="24">
        <f>+O75+O66</f>
        <v>0</v>
      </c>
      <c r="P76" s="22"/>
      <c r="Q76" s="24">
        <f>+Q75+Q66</f>
        <v>101353424</v>
      </c>
    </row>
    <row r="77" spans="1:17" ht="16.5" thickBot="1">
      <c r="A77" s="78" t="s">
        <v>71</v>
      </c>
      <c r="B77" s="78"/>
      <c r="C77" s="12"/>
      <c r="D77" s="12"/>
      <c r="E77" s="12"/>
      <c r="F77" s="28">
        <f>+F76+F59</f>
        <v>192123964.5</v>
      </c>
      <c r="G77" s="22"/>
      <c r="H77" s="28">
        <f>+H76+H59</f>
        <v>143636568</v>
      </c>
      <c r="K77" s="28">
        <f>+K76+K59</f>
        <v>0</v>
      </c>
      <c r="L77" s="22"/>
      <c r="M77" s="28">
        <f>+M76+M59</f>
        <v>192123964.5</v>
      </c>
      <c r="O77" s="28">
        <f>+O76+O59</f>
        <v>0</v>
      </c>
      <c r="P77" s="22"/>
      <c r="Q77" s="28">
        <f>+Q76+Q59</f>
        <v>143636568</v>
      </c>
    </row>
    <row r="78" spans="1:17" ht="15.75" thickTop="1">
      <c r="A78" s="55" t="s">
        <v>72</v>
      </c>
      <c r="B78" s="51"/>
      <c r="C78" s="12"/>
      <c r="D78" s="12"/>
      <c r="E78" s="12"/>
      <c r="F78" s="56"/>
      <c r="G78" s="56"/>
      <c r="H78" s="56"/>
      <c r="K78" s="56"/>
      <c r="L78" s="56"/>
      <c r="M78" s="56"/>
      <c r="O78" s="56"/>
      <c r="P78" s="56"/>
      <c r="Q78" s="56"/>
    </row>
    <row r="79" spans="1:17">
      <c r="A79" s="52"/>
      <c r="B79" s="51"/>
      <c r="C79" s="12"/>
      <c r="D79" s="12"/>
      <c r="E79" s="12"/>
      <c r="F79" s="56"/>
      <c r="G79" s="56"/>
      <c r="H79" s="56"/>
      <c r="K79" s="56"/>
      <c r="L79" s="56"/>
      <c r="M79" s="56"/>
      <c r="O79" s="56"/>
      <c r="P79" s="56"/>
      <c r="Q79" s="56"/>
    </row>
    <row r="80" spans="1:17" ht="21">
      <c r="A80" s="79" t="s">
        <v>73</v>
      </c>
      <c r="B80" s="79"/>
      <c r="C80" s="80"/>
      <c r="D80" s="80"/>
      <c r="E80" s="80"/>
      <c r="F80" s="80"/>
      <c r="G80" s="80"/>
      <c r="H80" s="80"/>
    </row>
    <row r="81" spans="1:17">
      <c r="A81" s="57"/>
      <c r="B81" s="58"/>
      <c r="C81" s="12"/>
      <c r="D81" s="12"/>
      <c r="E81" s="12"/>
      <c r="F81" s="58"/>
      <c r="G81" s="58"/>
      <c r="H81" s="58"/>
      <c r="K81" s="58"/>
      <c r="L81" s="58"/>
      <c r="M81" s="58"/>
      <c r="O81" s="58"/>
      <c r="P81" s="58"/>
      <c r="Q81" s="58"/>
    </row>
    <row r="82" spans="1:17" ht="21" customHeight="1">
      <c r="A82" s="59"/>
      <c r="B82" s="60"/>
      <c r="C82" s="12"/>
      <c r="D82" s="12"/>
      <c r="E82" s="12"/>
      <c r="F82" s="50"/>
      <c r="G82" s="50"/>
      <c r="H82" s="50"/>
      <c r="K82" s="50"/>
      <c r="L82" s="50"/>
      <c r="M82" s="50"/>
      <c r="O82" s="50"/>
      <c r="P82" s="50"/>
      <c r="Q82" s="50"/>
    </row>
    <row r="83" spans="1:17" ht="15.75">
      <c r="A83" s="59"/>
      <c r="B83" s="60"/>
      <c r="C83" s="12"/>
      <c r="D83" s="12"/>
      <c r="E83" s="12"/>
      <c r="F83" s="61"/>
      <c r="G83" s="61"/>
      <c r="H83" s="62"/>
      <c r="K83" s="15" t="s">
        <v>97</v>
      </c>
      <c r="L83" s="32"/>
      <c r="M83" s="15" t="s">
        <v>98</v>
      </c>
      <c r="O83" s="15" t="s">
        <v>97</v>
      </c>
      <c r="P83" s="32"/>
      <c r="Q83" s="15" t="s">
        <v>98</v>
      </c>
    </row>
    <row r="84" spans="1:17" ht="16.5">
      <c r="A84" s="63"/>
      <c r="B84" s="64"/>
      <c r="C84" s="14"/>
      <c r="D84" s="14"/>
      <c r="E84" s="14"/>
      <c r="F84" s="15">
        <v>2012</v>
      </c>
      <c r="G84" s="16"/>
      <c r="H84" s="15">
        <v>2011</v>
      </c>
      <c r="K84" s="15">
        <v>2012</v>
      </c>
      <c r="L84" s="16"/>
      <c r="M84" s="15">
        <v>2012</v>
      </c>
      <c r="O84" s="15">
        <v>2011</v>
      </c>
      <c r="P84" s="16"/>
      <c r="Q84" s="15">
        <v>2011</v>
      </c>
    </row>
    <row r="85" spans="1:17" ht="15.75">
      <c r="A85" s="65" t="s">
        <v>74</v>
      </c>
      <c r="B85" s="66"/>
      <c r="C85" s="12"/>
      <c r="D85" s="12"/>
      <c r="E85" s="12"/>
      <c r="F85" s="41"/>
      <c r="G85" s="41"/>
      <c r="H85" s="42"/>
      <c r="K85" s="41"/>
      <c r="L85" s="41"/>
      <c r="M85" s="42"/>
      <c r="O85" s="41"/>
      <c r="P85" s="41"/>
      <c r="Q85" s="42"/>
    </row>
    <row r="86" spans="1:17">
      <c r="A86" s="21" t="s">
        <v>40</v>
      </c>
      <c r="B86" s="21"/>
      <c r="C86" s="12"/>
      <c r="D86" s="12"/>
      <c r="E86" s="12"/>
      <c r="F86" s="22">
        <f>+F18</f>
        <v>67622653.5</v>
      </c>
      <c r="G86" s="22"/>
      <c r="H86" s="22">
        <f>+H18</f>
        <v>18208507.5</v>
      </c>
      <c r="K86" s="22">
        <v>0</v>
      </c>
      <c r="L86" s="22"/>
      <c r="M86" s="22">
        <f>+F86+K86</f>
        <v>67622653.5</v>
      </c>
      <c r="O86" s="22">
        <v>0</v>
      </c>
      <c r="P86" s="22"/>
      <c r="Q86" s="22">
        <f>+O86+H86</f>
        <v>18208507.5</v>
      </c>
    </row>
    <row r="87" spans="1:17">
      <c r="A87" s="21" t="s">
        <v>75</v>
      </c>
      <c r="B87" s="21"/>
      <c r="C87" s="12"/>
      <c r="D87" s="12"/>
      <c r="E87" s="12"/>
      <c r="F87" s="22">
        <v>12508912.5</v>
      </c>
      <c r="G87" s="22"/>
      <c r="H87" s="22">
        <v>10077703</v>
      </c>
      <c r="K87" s="22">
        <v>0</v>
      </c>
      <c r="L87" s="22"/>
      <c r="M87" s="22">
        <f t="shared" ref="M87:M88" si="15">+F87+K87</f>
        <v>12508912.5</v>
      </c>
      <c r="O87" s="22">
        <v>0</v>
      </c>
      <c r="P87" s="22"/>
      <c r="Q87" s="22">
        <f t="shared" ref="Q87:Q88" si="16">+O87+H87</f>
        <v>10077703</v>
      </c>
    </row>
    <row r="88" spans="1:17">
      <c r="A88" s="21" t="s">
        <v>76</v>
      </c>
      <c r="B88" s="21"/>
      <c r="C88" s="12"/>
      <c r="D88" s="12"/>
      <c r="E88" s="12"/>
      <c r="F88" s="22">
        <v>26599</v>
      </c>
      <c r="G88" s="22"/>
      <c r="H88" s="22">
        <v>153266</v>
      </c>
      <c r="K88" s="22">
        <v>0</v>
      </c>
      <c r="L88" s="22"/>
      <c r="M88" s="22">
        <f t="shared" si="15"/>
        <v>26599</v>
      </c>
      <c r="O88" s="22">
        <v>0</v>
      </c>
      <c r="P88" s="22"/>
      <c r="Q88" s="22">
        <f t="shared" si="16"/>
        <v>153266</v>
      </c>
    </row>
    <row r="89" spans="1:17">
      <c r="A89" s="21"/>
      <c r="B89" s="21"/>
      <c r="C89" s="12"/>
      <c r="D89" s="12"/>
      <c r="E89" s="12"/>
      <c r="F89" s="24"/>
      <c r="G89" s="23"/>
      <c r="H89" s="24"/>
      <c r="K89" s="24"/>
      <c r="L89" s="23"/>
      <c r="M89" s="24"/>
      <c r="O89" s="24"/>
      <c r="P89" s="23"/>
      <c r="Q89" s="24"/>
    </row>
    <row r="90" spans="1:17" ht="15.75">
      <c r="A90" s="67" t="s">
        <v>77</v>
      </c>
      <c r="B90" s="12"/>
      <c r="C90" s="12"/>
      <c r="D90" s="12"/>
      <c r="E90" s="12"/>
      <c r="F90" s="68">
        <f>SUM(F86:F89)</f>
        <v>80158165</v>
      </c>
      <c r="G90" s="22"/>
      <c r="H90" s="68">
        <f>SUM(H86:H89)</f>
        <v>28439476.5</v>
      </c>
      <c r="K90" s="68">
        <f>SUM(K86:K89)</f>
        <v>0</v>
      </c>
      <c r="L90" s="22"/>
      <c r="M90" s="68">
        <f>SUM(M86:M89)</f>
        <v>80158165</v>
      </c>
      <c r="O90" s="68">
        <f>SUM(O86:O89)</f>
        <v>0</v>
      </c>
      <c r="P90" s="22"/>
      <c r="Q90" s="68">
        <f>SUM(Q86:Q89)</f>
        <v>28439476.5</v>
      </c>
    </row>
    <row r="91" spans="1:17">
      <c r="A91" s="21" t="s">
        <v>78</v>
      </c>
      <c r="B91" s="21"/>
      <c r="C91" s="12"/>
      <c r="D91" s="12"/>
      <c r="E91" s="12"/>
      <c r="F91" s="22">
        <v>108463.5</v>
      </c>
      <c r="G91" s="22"/>
      <c r="H91" s="22">
        <v>-31621027</v>
      </c>
      <c r="K91" s="22">
        <v>0</v>
      </c>
      <c r="L91" s="22"/>
      <c r="M91" s="22">
        <f t="shared" ref="M91:M93" si="17">+F91+K91</f>
        <v>108463.5</v>
      </c>
      <c r="O91" s="22">
        <v>0</v>
      </c>
      <c r="P91" s="22"/>
      <c r="Q91" s="22">
        <f t="shared" ref="Q91:Q93" si="18">+O91+H91</f>
        <v>-31621027</v>
      </c>
    </row>
    <row r="92" spans="1:17">
      <c r="A92" s="21" t="s">
        <v>79</v>
      </c>
      <c r="B92" s="21"/>
      <c r="C92" s="12"/>
      <c r="D92" s="12"/>
      <c r="E92" s="12"/>
      <c r="F92" s="22">
        <v>-9355112</v>
      </c>
      <c r="G92" s="22"/>
      <c r="H92" s="22">
        <v>1054266.5</v>
      </c>
      <c r="K92" s="22">
        <v>0</v>
      </c>
      <c r="L92" s="22"/>
      <c r="M92" s="22">
        <f t="shared" si="17"/>
        <v>-9355112</v>
      </c>
      <c r="O92" s="22">
        <v>0</v>
      </c>
      <c r="P92" s="22"/>
      <c r="Q92" s="22">
        <f t="shared" si="18"/>
        <v>1054266.5</v>
      </c>
    </row>
    <row r="93" spans="1:17">
      <c r="A93" s="21" t="s">
        <v>80</v>
      </c>
      <c r="B93" s="21"/>
      <c r="C93" s="12"/>
      <c r="D93" s="12"/>
      <c r="E93" s="12"/>
      <c r="F93" s="22">
        <v>-1854649</v>
      </c>
      <c r="G93" s="22"/>
      <c r="H93" s="22">
        <v>8904727</v>
      </c>
      <c r="K93" s="22">
        <v>0</v>
      </c>
      <c r="L93" s="22"/>
      <c r="M93" s="22">
        <f t="shared" si="17"/>
        <v>-1854649</v>
      </c>
      <c r="O93" s="22">
        <v>0</v>
      </c>
      <c r="P93" s="22"/>
      <c r="Q93" s="22">
        <f t="shared" si="18"/>
        <v>8904727</v>
      </c>
    </row>
    <row r="94" spans="1:17">
      <c r="A94" s="21"/>
      <c r="B94" s="21"/>
      <c r="C94" s="12"/>
      <c r="D94" s="12"/>
      <c r="E94" s="12"/>
      <c r="F94" s="24"/>
      <c r="G94" s="23"/>
      <c r="H94" s="24"/>
      <c r="K94" s="24"/>
      <c r="L94" s="23"/>
      <c r="M94" s="24"/>
      <c r="O94" s="24"/>
      <c r="P94" s="23"/>
      <c r="Q94" s="24"/>
    </row>
    <row r="95" spans="1:17" ht="15.75">
      <c r="A95" s="67" t="s">
        <v>81</v>
      </c>
      <c r="B95" s="12"/>
      <c r="C95" s="12"/>
      <c r="D95" s="12"/>
      <c r="E95" s="12"/>
      <c r="F95" s="68">
        <f>SUM(F90:F93)</f>
        <v>69056867.5</v>
      </c>
      <c r="G95" s="22"/>
      <c r="H95" s="68">
        <f>SUM(H90:H93)</f>
        <v>6777443</v>
      </c>
      <c r="K95" s="68">
        <f>SUM(K90:K93)</f>
        <v>0</v>
      </c>
      <c r="L95" s="22"/>
      <c r="M95" s="68">
        <f>SUM(M90:M93)</f>
        <v>69056867.5</v>
      </c>
      <c r="O95" s="68">
        <f>SUM(O90:O93)</f>
        <v>0</v>
      </c>
      <c r="P95" s="22"/>
      <c r="Q95" s="68">
        <f>SUM(Q90:Q93)</f>
        <v>6777443</v>
      </c>
    </row>
    <row r="96" spans="1:17">
      <c r="A96" s="21" t="s">
        <v>82</v>
      </c>
      <c r="B96" s="21"/>
      <c r="C96" s="12"/>
      <c r="D96" s="12"/>
      <c r="E96" s="12"/>
      <c r="F96" s="22">
        <v>973432.5</v>
      </c>
      <c r="G96" s="22"/>
      <c r="H96" s="22">
        <v>657776</v>
      </c>
      <c r="K96" s="22">
        <v>0</v>
      </c>
      <c r="L96" s="22"/>
      <c r="M96" s="22">
        <f t="shared" ref="M96:M97" si="19">+F96+K96</f>
        <v>973432.5</v>
      </c>
      <c r="O96" s="22">
        <v>0</v>
      </c>
      <c r="P96" s="22"/>
      <c r="Q96" s="22">
        <f t="shared" ref="Q96:Q97" si="20">+O96+H96</f>
        <v>657776</v>
      </c>
    </row>
    <row r="97" spans="1:17">
      <c r="A97" s="21" t="s">
        <v>83</v>
      </c>
      <c r="B97" s="21"/>
      <c r="C97" s="12"/>
      <c r="D97" s="12"/>
      <c r="E97" s="12"/>
      <c r="F97" s="22">
        <v>-3681713</v>
      </c>
      <c r="G97" s="22"/>
      <c r="H97" s="22">
        <v>-4023656.5</v>
      </c>
      <c r="K97" s="22">
        <v>0</v>
      </c>
      <c r="L97" s="22"/>
      <c r="M97" s="22">
        <f t="shared" si="19"/>
        <v>-3681713</v>
      </c>
      <c r="O97" s="22">
        <v>0</v>
      </c>
      <c r="P97" s="22"/>
      <c r="Q97" s="22">
        <f t="shared" si="20"/>
        <v>-4023656.5</v>
      </c>
    </row>
    <row r="98" spans="1:17">
      <c r="A98" s="21"/>
      <c r="B98" s="21"/>
      <c r="C98" s="12"/>
      <c r="D98" s="12"/>
      <c r="E98" s="12"/>
      <c r="F98" s="24"/>
      <c r="G98" s="23"/>
      <c r="H98" s="24"/>
      <c r="K98" s="24"/>
      <c r="L98" s="23"/>
      <c r="M98" s="24"/>
      <c r="O98" s="24"/>
      <c r="P98" s="23"/>
      <c r="Q98" s="24"/>
    </row>
    <row r="99" spans="1:17" ht="15.75">
      <c r="A99" s="69" t="s">
        <v>84</v>
      </c>
      <c r="B99" s="12"/>
      <c r="C99" s="12"/>
      <c r="D99" s="12"/>
      <c r="E99" s="12"/>
      <c r="F99" s="45">
        <f>SUM(F95:F97)</f>
        <v>66348587</v>
      </c>
      <c r="G99" s="22"/>
      <c r="H99" s="45">
        <f>SUM(H95:H97)</f>
        <v>3411562.5</v>
      </c>
      <c r="K99" s="45">
        <f>SUM(K95:K97)</f>
        <v>0</v>
      </c>
      <c r="L99" s="22"/>
      <c r="M99" s="45">
        <f>SUM(M95:M97)</f>
        <v>66348587</v>
      </c>
      <c r="O99" s="45">
        <f>SUM(O95:O97)</f>
        <v>0</v>
      </c>
      <c r="P99" s="22"/>
      <c r="Q99" s="45">
        <f>SUM(Q95:Q97)</f>
        <v>3411562.5</v>
      </c>
    </row>
    <row r="100" spans="1:17">
      <c r="A100" s="51"/>
      <c r="B100" s="66"/>
      <c r="C100" s="12"/>
      <c r="D100" s="12"/>
      <c r="E100" s="12"/>
      <c r="F100" s="70"/>
      <c r="G100" s="70"/>
      <c r="H100" s="70"/>
      <c r="K100" s="70"/>
      <c r="L100" s="70"/>
      <c r="M100" s="70"/>
      <c r="O100" s="70"/>
      <c r="P100" s="70"/>
      <c r="Q100" s="70"/>
    </row>
    <row r="101" spans="1:17" ht="15.75">
      <c r="A101" s="65" t="s">
        <v>85</v>
      </c>
      <c r="B101" s="71"/>
      <c r="C101" s="12"/>
      <c r="D101" s="12"/>
      <c r="E101" s="12"/>
      <c r="F101" s="70"/>
      <c r="G101" s="70"/>
      <c r="H101" s="70"/>
      <c r="K101" s="70"/>
      <c r="L101" s="70"/>
      <c r="M101" s="70"/>
      <c r="O101" s="70"/>
      <c r="P101" s="70"/>
      <c r="Q101" s="70"/>
    </row>
    <row r="102" spans="1:17">
      <c r="A102" s="21" t="s">
        <v>86</v>
      </c>
      <c r="B102" s="21"/>
      <c r="C102" s="12"/>
      <c r="D102" s="12"/>
      <c r="E102" s="12"/>
      <c r="F102" s="22">
        <v>-5003228.5</v>
      </c>
      <c r="G102" s="22"/>
      <c r="H102" s="22">
        <v>-15473380.5</v>
      </c>
      <c r="K102" s="22">
        <v>0</v>
      </c>
      <c r="L102" s="22"/>
      <c r="M102" s="22">
        <f t="shared" ref="M102" si="21">+F102+K102</f>
        <v>-5003228.5</v>
      </c>
      <c r="O102" s="22">
        <v>0</v>
      </c>
      <c r="P102" s="22"/>
      <c r="Q102" s="22">
        <f t="shared" ref="Q102" si="22">+O102+H102</f>
        <v>-15473380.5</v>
      </c>
    </row>
    <row r="103" spans="1:17">
      <c r="A103" s="21"/>
      <c r="B103" s="21"/>
      <c r="C103" s="12"/>
      <c r="D103" s="12"/>
      <c r="E103" s="12"/>
      <c r="F103" s="24"/>
      <c r="G103" s="23"/>
      <c r="H103" s="24"/>
      <c r="K103" s="24"/>
      <c r="L103" s="23"/>
      <c r="M103" s="24"/>
      <c r="O103" s="24"/>
      <c r="P103" s="23"/>
      <c r="Q103" s="24"/>
    </row>
    <row r="104" spans="1:17" ht="16.5">
      <c r="A104" s="51"/>
      <c r="B104" s="72"/>
      <c r="C104" s="12"/>
      <c r="D104" s="12"/>
      <c r="E104" s="12"/>
      <c r="F104" s="45">
        <f>SUM(F102:F103)</f>
        <v>-5003228.5</v>
      </c>
      <c r="G104" s="22"/>
      <c r="H104" s="45">
        <f>SUM(H102:H103)</f>
        <v>-15473380.5</v>
      </c>
      <c r="K104" s="45">
        <f>SUM(K102:K103)</f>
        <v>0</v>
      </c>
      <c r="L104" s="22"/>
      <c r="M104" s="45">
        <f>SUM(M102:M103)</f>
        <v>-5003228.5</v>
      </c>
      <c r="O104" s="45">
        <f>SUM(O102:O103)</f>
        <v>0</v>
      </c>
      <c r="P104" s="22"/>
      <c r="Q104" s="45">
        <f>SUM(Q102:Q103)</f>
        <v>-15473380.5</v>
      </c>
    </row>
    <row r="105" spans="1:17">
      <c r="A105" s="51"/>
      <c r="B105" s="73"/>
      <c r="C105" s="12"/>
      <c r="D105" s="12"/>
      <c r="E105" s="12"/>
      <c r="F105" s="74"/>
      <c r="G105" s="74"/>
      <c r="H105" s="74"/>
      <c r="K105" s="74"/>
      <c r="L105" s="74"/>
      <c r="M105" s="74"/>
      <c r="O105" s="74"/>
      <c r="P105" s="74"/>
      <c r="Q105" s="74"/>
    </row>
    <row r="106" spans="1:17" ht="15.75">
      <c r="A106" s="65" t="s">
        <v>87</v>
      </c>
      <c r="B106" s="71"/>
      <c r="C106" s="12"/>
      <c r="D106" s="12"/>
      <c r="E106" s="12"/>
      <c r="F106" s="70"/>
      <c r="G106" s="70"/>
      <c r="H106" s="70"/>
      <c r="K106" s="70"/>
      <c r="L106" s="70"/>
      <c r="M106" s="70"/>
      <c r="O106" s="70"/>
      <c r="P106" s="70"/>
      <c r="Q106" s="70"/>
    </row>
    <row r="107" spans="1:17">
      <c r="A107" s="21" t="s">
        <v>88</v>
      </c>
      <c r="B107" s="21"/>
      <c r="C107" s="12"/>
      <c r="D107" s="12"/>
      <c r="E107" s="12"/>
      <c r="F107" s="22">
        <v>0</v>
      </c>
      <c r="G107" s="22"/>
      <c r="H107" s="22">
        <v>-460650</v>
      </c>
      <c r="K107" s="22">
        <v>0</v>
      </c>
      <c r="L107" s="22"/>
      <c r="M107" s="22">
        <f t="shared" ref="M107:M112" si="23">+F107+K107</f>
        <v>0</v>
      </c>
      <c r="O107" s="22">
        <v>0</v>
      </c>
      <c r="P107" s="22"/>
      <c r="Q107" s="22">
        <f t="shared" ref="Q107:Q112" si="24">+O107+H107</f>
        <v>-460650</v>
      </c>
    </row>
    <row r="108" spans="1:17">
      <c r="A108" s="21" t="s">
        <v>89</v>
      </c>
      <c r="B108" s="21"/>
      <c r="C108" s="12"/>
      <c r="D108" s="12"/>
      <c r="E108" s="12"/>
      <c r="F108" s="22">
        <v>-8313253.5</v>
      </c>
      <c r="G108" s="22"/>
      <c r="H108" s="22">
        <v>-7443700</v>
      </c>
      <c r="K108" s="22">
        <v>0</v>
      </c>
      <c r="L108" s="22"/>
      <c r="M108" s="22">
        <f t="shared" si="23"/>
        <v>-8313253.5</v>
      </c>
      <c r="O108" s="22">
        <v>0</v>
      </c>
      <c r="P108" s="22"/>
      <c r="Q108" s="22">
        <f t="shared" si="24"/>
        <v>-7443700</v>
      </c>
    </row>
    <row r="109" spans="1:17">
      <c r="A109" s="21" t="s">
        <v>90</v>
      </c>
      <c r="B109" s="21"/>
      <c r="C109" s="12"/>
      <c r="D109" s="12"/>
      <c r="E109" s="12"/>
      <c r="F109" s="22">
        <v>-5948571</v>
      </c>
      <c r="G109" s="22"/>
      <c r="H109" s="22">
        <v>1979772</v>
      </c>
      <c r="K109" s="22">
        <v>0</v>
      </c>
      <c r="L109" s="22"/>
      <c r="M109" s="22">
        <f t="shared" si="23"/>
        <v>-5948571</v>
      </c>
      <c r="O109" s="22">
        <v>0</v>
      </c>
      <c r="P109" s="22"/>
      <c r="Q109" s="22">
        <f t="shared" si="24"/>
        <v>1979772</v>
      </c>
    </row>
    <row r="110" spans="1:17">
      <c r="A110" s="21" t="s">
        <v>91</v>
      </c>
      <c r="B110" s="21"/>
      <c r="C110" s="12"/>
      <c r="D110" s="12"/>
      <c r="E110" s="12"/>
      <c r="F110" s="22">
        <v>-350000</v>
      </c>
      <c r="G110" s="22"/>
      <c r="H110" s="22">
        <v>-3150000</v>
      </c>
      <c r="K110" s="22">
        <v>0</v>
      </c>
      <c r="L110" s="22"/>
      <c r="M110" s="22">
        <f t="shared" si="23"/>
        <v>-350000</v>
      </c>
      <c r="O110" s="22">
        <v>0</v>
      </c>
      <c r="P110" s="22"/>
      <c r="Q110" s="22">
        <f t="shared" si="24"/>
        <v>-3150000</v>
      </c>
    </row>
    <row r="111" spans="1:17">
      <c r="A111" s="21" t="s">
        <v>92</v>
      </c>
      <c r="B111" s="21"/>
      <c r="C111" s="12"/>
      <c r="D111" s="12"/>
      <c r="E111" s="12"/>
      <c r="F111" s="22">
        <v>0</v>
      </c>
      <c r="G111" s="22"/>
      <c r="H111" s="22">
        <v>11522500</v>
      </c>
      <c r="K111" s="22">
        <v>0</v>
      </c>
      <c r="L111" s="22"/>
      <c r="M111" s="22">
        <f t="shared" si="23"/>
        <v>0</v>
      </c>
      <c r="O111" s="22">
        <v>0</v>
      </c>
      <c r="P111" s="22"/>
      <c r="Q111" s="22">
        <f t="shared" si="24"/>
        <v>11522500</v>
      </c>
    </row>
    <row r="112" spans="1:17">
      <c r="A112" s="21" t="s">
        <v>93</v>
      </c>
      <c r="B112" s="21"/>
      <c r="C112" s="12"/>
      <c r="D112" s="12"/>
      <c r="E112" s="12"/>
      <c r="F112" s="22">
        <v>424445</v>
      </c>
      <c r="G112" s="22"/>
      <c r="H112" s="22">
        <v>82874.5</v>
      </c>
      <c r="K112" s="22">
        <v>0</v>
      </c>
      <c r="L112" s="22"/>
      <c r="M112" s="22">
        <f t="shared" si="23"/>
        <v>424445</v>
      </c>
      <c r="O112" s="22">
        <v>0</v>
      </c>
      <c r="P112" s="22"/>
      <c r="Q112" s="22">
        <f t="shared" si="24"/>
        <v>82874.5</v>
      </c>
    </row>
    <row r="113" spans="1:17">
      <c r="A113" s="21"/>
      <c r="B113" s="21"/>
      <c r="C113" s="12"/>
      <c r="D113" s="12"/>
      <c r="E113" s="12"/>
      <c r="F113" s="24"/>
      <c r="G113" s="23"/>
      <c r="H113" s="24"/>
      <c r="K113" s="24"/>
      <c r="L113" s="23"/>
      <c r="M113" s="24"/>
      <c r="O113" s="24"/>
      <c r="P113" s="23"/>
      <c r="Q113" s="24"/>
    </row>
    <row r="114" spans="1:17" ht="16.5">
      <c r="A114" s="51"/>
      <c r="B114" s="75"/>
      <c r="C114" s="12"/>
      <c r="D114" s="12"/>
      <c r="E114" s="12"/>
      <c r="F114" s="45">
        <f>SUM(F107:F112)</f>
        <v>-14187379.5</v>
      </c>
      <c r="G114" s="22"/>
      <c r="H114" s="45">
        <f>SUM(H107:H112)</f>
        <v>2530796.5</v>
      </c>
      <c r="K114" s="45">
        <f>SUM(K107:K112)</f>
        <v>0</v>
      </c>
      <c r="L114" s="22"/>
      <c r="M114" s="45">
        <f>SUM(M107:M112)</f>
        <v>-14187379.5</v>
      </c>
      <c r="O114" s="45">
        <f>SUM(O107:O112)</f>
        <v>0</v>
      </c>
      <c r="P114" s="22"/>
      <c r="Q114" s="45">
        <f>SUM(Q107:Q112)</f>
        <v>2530796.5</v>
      </c>
    </row>
    <row r="115" spans="1:17">
      <c r="A115" s="21" t="s">
        <v>94</v>
      </c>
      <c r="B115" s="21"/>
      <c r="C115" s="12"/>
      <c r="D115" s="12"/>
      <c r="E115" s="12"/>
      <c r="F115" s="22">
        <f>+F114+F104+F99</f>
        <v>47157979</v>
      </c>
      <c r="G115" s="22"/>
      <c r="H115" s="22">
        <f>+H114+H104+H99</f>
        <v>-9531021.5</v>
      </c>
      <c r="K115" s="22">
        <v>0</v>
      </c>
      <c r="L115" s="22"/>
      <c r="M115" s="22">
        <f>+M114+M104+M99</f>
        <v>47157979</v>
      </c>
      <c r="O115" s="22">
        <v>0</v>
      </c>
      <c r="P115" s="22"/>
      <c r="Q115" s="22">
        <f>+Q114+Q104+Q99</f>
        <v>-9531021.5</v>
      </c>
    </row>
    <row r="116" spans="1:17">
      <c r="A116" s="21" t="s">
        <v>95</v>
      </c>
      <c r="B116" s="21"/>
      <c r="C116" s="12"/>
      <c r="D116" s="12"/>
      <c r="E116" s="12"/>
      <c r="F116" s="22">
        <v>5770874.5</v>
      </c>
      <c r="G116" s="22"/>
      <c r="H116" s="22">
        <v>15301896</v>
      </c>
      <c r="K116" s="22">
        <v>0</v>
      </c>
      <c r="L116" s="22"/>
      <c r="M116" s="22">
        <f t="shared" ref="M116" si="25">+F116+K116</f>
        <v>5770874.5</v>
      </c>
      <c r="O116" s="22">
        <v>0</v>
      </c>
      <c r="P116" s="22"/>
      <c r="Q116" s="22">
        <f t="shared" ref="Q116" si="26">+O116+H116</f>
        <v>15301896</v>
      </c>
    </row>
    <row r="117" spans="1:17">
      <c r="A117" s="21"/>
      <c r="B117" s="21"/>
      <c r="C117" s="12"/>
      <c r="D117" s="12"/>
      <c r="E117" s="12"/>
      <c r="F117" s="24"/>
      <c r="G117" s="23"/>
      <c r="H117" s="24"/>
      <c r="K117" s="24"/>
      <c r="L117" s="23"/>
      <c r="M117" s="24"/>
      <c r="O117" s="24"/>
      <c r="P117" s="23"/>
      <c r="Q117" s="24"/>
    </row>
    <row r="118" spans="1:17" ht="15.75" thickBot="1">
      <c r="A118" s="21" t="s">
        <v>96</v>
      </c>
      <c r="B118" s="21"/>
      <c r="C118" s="12"/>
      <c r="D118" s="12"/>
      <c r="E118" s="12"/>
      <c r="F118" s="28">
        <f>+F116+F115</f>
        <v>52928853.5</v>
      </c>
      <c r="G118" s="22"/>
      <c r="H118" s="28">
        <f>+H116+H115</f>
        <v>5770874.5</v>
      </c>
      <c r="K118" s="28">
        <f>+K116+K115</f>
        <v>0</v>
      </c>
      <c r="L118" s="22"/>
      <c r="M118" s="28">
        <f>+M116+M115</f>
        <v>52928853.5</v>
      </c>
      <c r="O118" s="28">
        <f>+O116+O115</f>
        <v>0</v>
      </c>
      <c r="P118" s="22"/>
      <c r="Q118" s="28">
        <f>+Q116+Q115</f>
        <v>5770874.5</v>
      </c>
    </row>
    <row r="119" spans="1:17" ht="15.75" thickTop="1">
      <c r="A119" s="51"/>
      <c r="B119" s="87"/>
      <c r="C119" s="12"/>
      <c r="D119" s="12"/>
      <c r="E119" s="12"/>
      <c r="F119" s="70"/>
      <c r="G119" s="70"/>
      <c r="H119" s="70"/>
      <c r="K119" s="70"/>
      <c r="L119" s="70"/>
      <c r="M119" s="70"/>
      <c r="O119" s="70"/>
      <c r="P119" s="70"/>
      <c r="Q119" s="70"/>
    </row>
    <row r="120" spans="1:17">
      <c r="F120" s="88"/>
      <c r="H120" s="88"/>
      <c r="K120" s="88"/>
      <c r="M120" s="88"/>
      <c r="O120" s="88"/>
      <c r="Q120" s="88"/>
    </row>
  </sheetData>
  <mergeCells count="8">
    <mergeCell ref="A3:B3"/>
    <mergeCell ref="A30:B30"/>
    <mergeCell ref="A31:B31"/>
    <mergeCell ref="A52:B52"/>
    <mergeCell ref="A59:B59"/>
    <mergeCell ref="A76:B76"/>
    <mergeCell ref="A77:B77"/>
    <mergeCell ref="A80:H80"/>
  </mergeCells>
  <pageMargins left="0.70866141732283472" right="0.70866141732283472" top="0.74803149606299213" bottom="0.43" header="0.31496062992125984" footer="0.31496062992125984"/>
  <pageSetup paperSize="9" scale="70" fitToHeight="3" orientation="landscape" verticalDpi="0" r:id="rId1"/>
  <rowBreaks count="2" manualBreakCount="2">
    <brk id="31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G7" sqref="G7"/>
    </sheetView>
  </sheetViews>
  <sheetFormatPr defaultRowHeight="15"/>
  <sheetData>
    <row r="1" spans="1:9">
      <c r="A1" s="1" t="s">
        <v>1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B6" sqref="B6"/>
    </sheetView>
  </sheetViews>
  <sheetFormatPr defaultRowHeight="15"/>
  <sheetData>
    <row r="1" spans="1:9">
      <c r="A1" s="1" t="s">
        <v>2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D8" sqref="D8"/>
    </sheetView>
  </sheetViews>
  <sheetFormatPr defaultRowHeight="15"/>
  <sheetData>
    <row r="1" spans="1:9">
      <c r="A1" s="1" t="s">
        <v>3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B10" sqref="B10"/>
    </sheetView>
  </sheetViews>
  <sheetFormatPr defaultRowHeight="15"/>
  <cols>
    <col min="1" max="1" width="38.85546875" bestFit="1" customWidth="1"/>
    <col min="2" max="2" width="10.5703125" bestFit="1" customWidth="1"/>
  </cols>
  <sheetData>
    <row r="1" spans="1:9">
      <c r="A1" s="1" t="s">
        <v>4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 t="s">
        <v>28</v>
      </c>
      <c r="B4" s="6">
        <v>11312500</v>
      </c>
      <c r="C4" s="6"/>
      <c r="D4" s="4"/>
      <c r="E4" s="4"/>
      <c r="F4" s="4"/>
      <c r="G4" s="4"/>
      <c r="H4" s="4"/>
      <c r="I4" s="4"/>
    </row>
    <row r="5" spans="1:9">
      <c r="A5" t="s">
        <v>29</v>
      </c>
      <c r="B5" s="6">
        <v>1500000</v>
      </c>
      <c r="C5" s="6"/>
    </row>
    <row r="6" spans="1:9">
      <c r="A6" t="s">
        <v>30</v>
      </c>
      <c r="B6" s="6">
        <v>12000000</v>
      </c>
      <c r="C6" s="6"/>
    </row>
    <row r="7" spans="1:9">
      <c r="A7" t="s">
        <v>31</v>
      </c>
      <c r="B7" s="6">
        <v>-678750</v>
      </c>
      <c r="C7" s="6"/>
    </row>
    <row r="8" spans="1:9">
      <c r="B8" s="6"/>
      <c r="C8" s="6"/>
    </row>
    <row r="9" spans="1:9">
      <c r="A9" t="s">
        <v>32</v>
      </c>
      <c r="B9" s="6">
        <f>SUM(B4:B8)</f>
        <v>24133750</v>
      </c>
      <c r="C9" s="6"/>
    </row>
    <row r="10" spans="1:9">
      <c r="B10" s="6"/>
      <c r="C10" s="6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10" sqref="C10"/>
    </sheetView>
  </sheetViews>
  <sheetFormatPr defaultRowHeight="15"/>
  <cols>
    <col min="1" max="1" width="32.42578125" customWidth="1"/>
    <col min="3" max="4" width="13.140625" customWidth="1"/>
    <col min="5" max="5" width="11.5703125" bestFit="1" customWidth="1"/>
  </cols>
  <sheetData>
    <row r="1" spans="1:9">
      <c r="A1" s="1" t="s">
        <v>5</v>
      </c>
    </row>
    <row r="3" spans="1:9">
      <c r="A3" s="4"/>
      <c r="B3" s="4"/>
      <c r="C3" s="5">
        <v>2012</v>
      </c>
      <c r="D3" s="5">
        <v>2011</v>
      </c>
      <c r="E3" s="4"/>
      <c r="F3" s="4"/>
      <c r="G3" s="4"/>
      <c r="H3" s="4"/>
      <c r="I3" s="4"/>
    </row>
    <row r="4" spans="1:9">
      <c r="A4" s="4" t="s">
        <v>14</v>
      </c>
      <c r="B4" s="4"/>
      <c r="C4" s="6">
        <v>125000000</v>
      </c>
      <c r="D4" s="6">
        <v>118000000</v>
      </c>
      <c r="E4" s="4"/>
      <c r="F4" s="4"/>
      <c r="G4" s="4"/>
      <c r="H4" s="4"/>
      <c r="I4" s="4"/>
    </row>
    <row r="5" spans="1:9">
      <c r="A5" t="s">
        <v>15</v>
      </c>
      <c r="C5" s="2">
        <v>-20000000</v>
      </c>
      <c r="D5" s="2">
        <v>-14000000</v>
      </c>
    </row>
    <row r="6" spans="1:9">
      <c r="A6" t="s">
        <v>16</v>
      </c>
      <c r="C6" s="3">
        <f>SUM(C4:C5)</f>
        <v>105000000</v>
      </c>
      <c r="D6" s="3">
        <f>SUM(D4:D5)</f>
        <v>104000000</v>
      </c>
    </row>
    <row r="9" spans="1:9" ht="30">
      <c r="C9" s="7" t="s">
        <v>22</v>
      </c>
      <c r="D9" s="7" t="s">
        <v>23</v>
      </c>
      <c r="E9" s="7" t="s">
        <v>9</v>
      </c>
    </row>
    <row r="10" spans="1:9">
      <c r="A10" t="s">
        <v>17</v>
      </c>
      <c r="B10" s="6"/>
      <c r="C10" s="6">
        <v>90000000</v>
      </c>
      <c r="D10" s="6">
        <v>30000000</v>
      </c>
      <c r="E10" s="6">
        <f>SUM(C10:D10)</f>
        <v>120000000</v>
      </c>
    </row>
    <row r="11" spans="1:9">
      <c r="A11" t="s">
        <v>10</v>
      </c>
      <c r="B11" s="6"/>
      <c r="C11" s="6">
        <v>0</v>
      </c>
      <c r="D11" s="6">
        <v>0</v>
      </c>
      <c r="E11" s="6">
        <v>0</v>
      </c>
    </row>
    <row r="12" spans="1:9">
      <c r="A12" t="s">
        <v>18</v>
      </c>
      <c r="B12" s="6"/>
      <c r="C12" s="8">
        <f>SUM(C10:C11)</f>
        <v>90000000</v>
      </c>
      <c r="D12" s="8">
        <f t="shared" ref="D12:E12" si="0">SUM(D10:D11)</f>
        <v>30000000</v>
      </c>
      <c r="E12" s="8">
        <f t="shared" si="0"/>
        <v>120000000</v>
      </c>
    </row>
    <row r="13" spans="1:9">
      <c r="B13" s="6"/>
      <c r="C13" s="6"/>
      <c r="D13" s="6"/>
      <c r="E13" s="6"/>
    </row>
    <row r="14" spans="1:9">
      <c r="A14" t="s">
        <v>19</v>
      </c>
      <c r="B14" s="6"/>
      <c r="C14" s="6">
        <v>7500000</v>
      </c>
      <c r="D14" s="6">
        <v>27000000</v>
      </c>
      <c r="E14" s="6">
        <f t="shared" ref="E14:E15" si="1">SUM(C14:D14)</f>
        <v>34500000</v>
      </c>
    </row>
    <row r="15" spans="1:9">
      <c r="A15" t="s">
        <v>20</v>
      </c>
      <c r="B15" s="6"/>
      <c r="C15" s="6">
        <v>2700000</v>
      </c>
      <c r="D15" s="6">
        <v>0</v>
      </c>
      <c r="E15" s="6">
        <f t="shared" si="1"/>
        <v>2700000</v>
      </c>
    </row>
    <row r="16" spans="1:9">
      <c r="A16" t="s">
        <v>11</v>
      </c>
      <c r="B16" s="6"/>
      <c r="C16" s="8">
        <f>SUM(C14:C15)</f>
        <v>10200000</v>
      </c>
      <c r="D16" s="8">
        <f t="shared" ref="D16:E16" si="2">SUM(D14:D15)</f>
        <v>27000000</v>
      </c>
      <c r="E16" s="8">
        <f t="shared" si="2"/>
        <v>37200000</v>
      </c>
    </row>
    <row r="17" spans="1:5">
      <c r="B17" s="6"/>
      <c r="C17" s="6"/>
      <c r="D17" s="6"/>
      <c r="E17" s="6"/>
    </row>
    <row r="18" spans="1:5">
      <c r="A18" t="s">
        <v>21</v>
      </c>
      <c r="B18" s="6"/>
      <c r="C18" s="9">
        <f>C12-C16</f>
        <v>79800000</v>
      </c>
      <c r="D18" s="9">
        <f t="shared" ref="D18:E18" si="3">D12-D16</f>
        <v>3000000</v>
      </c>
      <c r="E18" s="9">
        <f t="shared" si="3"/>
        <v>82800000</v>
      </c>
    </row>
    <row r="19" spans="1:5">
      <c r="B19" s="6"/>
      <c r="C19" s="6"/>
      <c r="D19" s="6"/>
      <c r="E19" s="6"/>
    </row>
    <row r="21" spans="1:5">
      <c r="A21" t="s">
        <v>24</v>
      </c>
      <c r="C21" s="6">
        <v>180000000</v>
      </c>
    </row>
    <row r="22" spans="1:5">
      <c r="A22" t="s">
        <v>25</v>
      </c>
      <c r="C22" s="6">
        <v>4248000</v>
      </c>
    </row>
    <row r="23" spans="1:5">
      <c r="A23" t="s">
        <v>26</v>
      </c>
      <c r="C23" s="6">
        <v>1752000</v>
      </c>
    </row>
    <row r="24" spans="1:5">
      <c r="A24" t="s">
        <v>27</v>
      </c>
      <c r="C24" s="6">
        <v>8000000</v>
      </c>
    </row>
    <row r="25" spans="1:5">
      <c r="A25" t="s">
        <v>9</v>
      </c>
      <c r="C25" s="3">
        <f>SUM(C21:C24)</f>
        <v>194000000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I29" sqref="I29"/>
    </sheetView>
  </sheetViews>
  <sheetFormatPr defaultRowHeight="15"/>
  <sheetData>
    <row r="1" spans="1:9">
      <c r="A1" s="1" t="s">
        <v>6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2" sqref="A2"/>
    </sheetView>
  </sheetViews>
  <sheetFormatPr defaultRowHeight="15"/>
  <sheetData>
    <row r="1" spans="1:9">
      <c r="A1" s="1" t="s">
        <v>7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Verkefni 10</vt:lpstr>
      <vt:lpstr>Verkefni 11</vt:lpstr>
      <vt:lpstr>Verkefni 12</vt:lpstr>
      <vt:lpstr>Verkefni 13</vt:lpstr>
      <vt:lpstr>Verkefni 14</vt:lpstr>
      <vt:lpstr>Verkefni 15</vt:lpstr>
      <vt:lpstr>Verkefni 16</vt:lpstr>
      <vt:lpstr>Verkefni 17</vt:lpstr>
      <vt:lpstr>Verkefni 18</vt:lpstr>
      <vt:lpstr>Verkefni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svaldimarsson</cp:lastModifiedBy>
  <cp:lastPrinted>2013-09-30T09:26:21Z</cp:lastPrinted>
  <dcterms:created xsi:type="dcterms:W3CDTF">2012-10-04T20:54:12Z</dcterms:created>
  <dcterms:modified xsi:type="dcterms:W3CDTF">2013-09-30T09:26:28Z</dcterms:modified>
</cp:coreProperties>
</file>